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G:\내 드라이브\(01) $$ 사양서(폰트 kopub) &amp;고객도면,인증서,사진,가격,PL보험\1) (원본) 사양서&amp;고객도면,유튜브,고객용기술자료,회사소개\(C-5) 배터리 LM, LM2, LV, LH, LC\5. 배터리 선정 계산식\1. (홈페이지업로드) 표준 계식산-엑셀시트\1) 현재\"/>
    </mc:Choice>
  </mc:AlternateContent>
  <xr:revisionPtr revIDLastSave="0" documentId="13_ncr:1_{E88EB8B3-6B03-4DD1-8C10-13FC95815BE4}" xr6:coauthVersionLast="47" xr6:coauthVersionMax="47" xr10:uidLastSave="{00000000-0000-0000-0000-000000000000}"/>
  <bookViews>
    <workbookView xWindow="28680" yWindow="-60" windowWidth="29040" windowHeight="15720" xr2:uid="{00000000-000D-0000-FFFF-FFFF00000000}"/>
  </bookViews>
  <sheets>
    <sheet name="(0) 배터리선정 접근방법,종합판단" sheetId="6" r:id="rId1"/>
    <sheet name="( A ) 수평주행&amp;제어전원_에너지(Wh)계산" sheetId="3" r:id="rId2"/>
    <sheet name="( B ) 승하강구동(Lifting) 전류(A)및 WH" sheetId="4" r:id="rId3"/>
  </sheets>
  <definedNames>
    <definedName name="_xlnm.Print_Area" localSheetId="1">'( A ) 수평주행&amp;제어전원_에너지(Wh)계산'!$A$1:$J$29</definedName>
    <definedName name="_xlnm.Print_Area" localSheetId="2">'( B ) 승하강구동(Lifting) 전류(A)및 WH'!$A$1:$I$43</definedName>
    <definedName name="_xlnm.Print_Area" localSheetId="0">'(0) 배터리선정 접근방법,종합판단'!$A$1:$I$11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4" l="1"/>
  <c r="C38" i="4"/>
  <c r="F14" i="4"/>
  <c r="G38" i="4"/>
  <c r="E12" i="3" l="1"/>
  <c r="G12" i="3" s="1"/>
  <c r="I12" i="3" s="1"/>
  <c r="E33" i="4" l="1"/>
  <c r="E38" i="4" s="1"/>
  <c r="D21" i="4"/>
  <c r="E15" i="4"/>
  <c r="C14" i="4"/>
  <c r="C21" i="4" s="1"/>
  <c r="E11" i="3"/>
  <c r="G11" i="3" s="1"/>
  <c r="I11" i="3" s="1"/>
  <c r="F21" i="4" l="1"/>
  <c r="E10" i="3"/>
  <c r="G10" i="3" s="1"/>
  <c r="I10" i="3" s="1"/>
  <c r="I14" i="3" s="1"/>
  <c r="G23" i="3" s="1"/>
  <c r="D23" i="3" l="1"/>
  <c r="F9" i="6" s="1"/>
  <c r="I23" i="3"/>
  <c r="F8" i="6" s="1"/>
  <c r="H21" i="4"/>
  <c r="H14" i="4"/>
  <c r="D29" i="4" s="1"/>
  <c r="H38" i="4" l="1"/>
</calcChain>
</file>

<file path=xl/sharedStrings.xml><?xml version="1.0" encoding="utf-8"?>
<sst xmlns="http://schemas.openxmlformats.org/spreadsheetml/2006/main" count="174" uniqueCount="123">
  <si>
    <t>노랑색 셀</t>
    <phoneticPr fontId="2" type="noConversion"/>
  </si>
  <si>
    <t>Note :</t>
    <phoneticPr fontId="2" type="noConversion"/>
  </si>
  <si>
    <t>은 고객이 숫자를 입력하는 셀입니다.</t>
    <phoneticPr fontId="2" type="noConversion"/>
  </si>
  <si>
    <t>고등색 셀</t>
    <phoneticPr fontId="2" type="noConversion"/>
  </si>
  <si>
    <t>은 고객이 숫자를 변경할 수 있는 셀입니다.</t>
    <phoneticPr fontId="2" type="noConversion"/>
  </si>
  <si>
    <t>주의 (2)  : 본 계산식은 모터 용량이 최적으로 선정되었다는 조건입니다. 만일 모터 용량이 여유있게 선정되었다면 모터 부하율을 낮춰 계산하십시오.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</si>
  <si>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수평주행 모터 W</t>
    </r>
    <phoneticPr fontId="2" type="noConversion"/>
  </si>
  <si>
    <t>파랑색 셀</t>
    <phoneticPr fontId="2" type="noConversion"/>
  </si>
  <si>
    <t>은 계산결과 값으로 핵심적인 항목입니다.</t>
    <phoneticPr fontId="2" type="noConversion"/>
  </si>
  <si>
    <t>(입력하는 값)
--&gt;</t>
    <phoneticPr fontId="2" type="noConversion"/>
  </si>
  <si>
    <r>
      <t xml:space="preserve">P(와트)= F x V(속도)
</t>
    </r>
    <r>
      <rPr>
        <sz val="9"/>
        <color theme="1"/>
        <rFont val="맑은 고딕"/>
        <family val="3"/>
        <charset val="129"/>
        <scheme val="minor"/>
      </rPr>
      <t>=Kg x g(중력가속도) x m/sec</t>
    </r>
    <phoneticPr fontId="2" type="noConversion"/>
  </si>
  <si>
    <t>승하강 기구의 동력전달 효율이 100%로 가정</t>
    <phoneticPr fontId="2" type="noConversion"/>
  </si>
  <si>
    <t>감속기, 볼스크루 등의
동력전달 효율</t>
    <phoneticPr fontId="2" type="noConversion"/>
  </si>
  <si>
    <t>( 업다운 기구 뭉치 중량 )
+ (가반 하중 )</t>
    <phoneticPr fontId="2" type="noConversion"/>
  </si>
  <si>
    <t>가속구간에서 필요한 동력 (P) 
= F x V = (M x a) x V 
= M x ( 가속도 + 중력가속도 g) x V</t>
    <phoneticPr fontId="2" type="noConversion"/>
  </si>
  <si>
    <t>보통 리프트 승하강 속도
= 약 20~100mm/sec</t>
    <phoneticPr fontId="2" type="noConversion"/>
  </si>
  <si>
    <r>
      <t xml:space="preserve">입력하는 값 </t>
    </r>
    <r>
      <rPr>
        <b/>
        <sz val="11"/>
        <color theme="1"/>
        <rFont val="돋움"/>
        <family val="3"/>
        <charset val="129"/>
      </rPr>
      <t>↓</t>
    </r>
    <phoneticPr fontId="2" type="noConversion"/>
  </si>
  <si>
    <t>입력하는 값 ↓</t>
    <phoneticPr fontId="2" type="noConversion"/>
  </si>
  <si>
    <t>자동 계산된 값 ↓</t>
    <phoneticPr fontId="2" type="noConversion"/>
  </si>
  <si>
    <t>배터리 전압 
25V 또는 50V</t>
    <phoneticPr fontId="2" type="noConversion"/>
  </si>
  <si>
    <t>배터리 선정을 위한 검토사항 :</t>
    <phoneticPr fontId="2" type="noConversion"/>
  </si>
  <si>
    <t>적용 배터리_전압</t>
    <phoneticPr fontId="2" type="noConversion"/>
  </si>
  <si>
    <t>적용배터리_공급전류</t>
    <phoneticPr fontId="2" type="noConversion"/>
  </si>
  <si>
    <t>단위 mm</t>
    <phoneticPr fontId="2" type="noConversion"/>
  </si>
  <si>
    <t>위에서 가져온 값 ↓</t>
    <phoneticPr fontId="2" type="noConversion"/>
  </si>
  <si>
    <t>은 자동 계산된 값으로 핵심적인 항목입니다.</t>
    <phoneticPr fontId="2" type="noConversion"/>
  </si>
  <si>
    <t>모터 수량
( B )</t>
    <phoneticPr fontId="2" type="noConversion"/>
  </si>
  <si>
    <t>모터 부하율 (%)
(D)</t>
    <phoneticPr fontId="2" type="noConversion"/>
  </si>
  <si>
    <t>모터 가동률(%)
( F )</t>
    <phoneticPr fontId="2" type="noConversion"/>
  </si>
  <si>
    <t>모터 최대출력(W)
( A )</t>
    <phoneticPr fontId="2" type="noConversion"/>
  </si>
  <si>
    <t>( 1번 충전후 사용시간 )
( 보통 최소 6시간 이상으로 함 )</t>
    <phoneticPr fontId="2" type="noConversion"/>
  </si>
  <si>
    <t>승강 총 하중
( P )</t>
    <phoneticPr fontId="2" type="noConversion"/>
  </si>
  <si>
    <t>상승 속도
( Q )</t>
    <phoneticPr fontId="2" type="noConversion"/>
  </si>
  <si>
    <t>가속시간
( R )</t>
    <phoneticPr fontId="2" type="noConversion"/>
  </si>
  <si>
    <t>승강 동력전달 효율
( T )</t>
    <phoneticPr fontId="2" type="noConversion"/>
  </si>
  <si>
    <t>배터리 전압
( V )</t>
    <phoneticPr fontId="2" type="noConversion"/>
  </si>
  <si>
    <t>배터리 공급 최대 동력
( W )</t>
    <phoneticPr fontId="2" type="noConversion"/>
  </si>
  <si>
    <r>
      <t xml:space="preserve">(자동 계산된 값)
</t>
    </r>
    <r>
      <rPr>
        <b/>
        <sz val="11"/>
        <color theme="1"/>
        <rFont val="맑은 고딕"/>
        <family val="3"/>
        <charset val="129"/>
        <scheme val="minor"/>
      </rPr>
      <t>a(가속도) = Q / R</t>
    </r>
    <phoneticPr fontId="2" type="noConversion"/>
  </si>
  <si>
    <r>
      <t xml:space="preserve">상승시 정속구간에서 
</t>
    </r>
    <r>
      <rPr>
        <b/>
        <sz val="11"/>
        <color rgb="FF0000FF"/>
        <rFont val="맑은 고딕"/>
        <family val="3"/>
        <charset val="129"/>
        <scheme val="minor"/>
      </rPr>
      <t>필요한 동력 ( U-1 )</t>
    </r>
    <phoneticPr fontId="2" type="noConversion"/>
  </si>
  <si>
    <t>W= V x 1.5배</t>
    <phoneticPr fontId="2" type="noConversion"/>
  </si>
  <si>
    <t>승하강 스트로크
( Y )</t>
    <phoneticPr fontId="2" type="noConversion"/>
  </si>
  <si>
    <t>승강 시간/cycle
( Za )</t>
    <phoneticPr fontId="2" type="noConversion"/>
  </si>
  <si>
    <t>승하강 횟수
( Zb )</t>
    <phoneticPr fontId="2" type="noConversion"/>
  </si>
  <si>
    <r>
      <rPr>
        <b/>
        <sz val="11"/>
        <color theme="1"/>
        <rFont val="맑은 고딕"/>
        <family val="3"/>
        <charset val="129"/>
        <scheme val="minor"/>
      </rPr>
      <t>Za=Y / Z</t>
    </r>
    <r>
      <rPr>
        <sz val="11"/>
        <color theme="1"/>
        <rFont val="맑은 고딕"/>
        <family val="2"/>
        <charset val="129"/>
        <scheme val="minor"/>
      </rPr>
      <t xml:space="preserve">
</t>
    </r>
    <r>
      <rPr>
        <sz val="10"/>
        <color theme="1"/>
        <rFont val="맑은 고딕"/>
        <family val="3"/>
        <charset val="129"/>
        <scheme val="minor"/>
      </rPr>
      <t>상승시간=스트로크/속도</t>
    </r>
    <phoneticPr fontId="2" type="noConversion"/>
  </si>
  <si>
    <t>ZZ= (U-1) x (Za/3600) x Zb</t>
    <phoneticPr fontId="2" type="noConversion"/>
  </si>
  <si>
    <t xml:space="preserve">평균소비 전력 _ 합계 _( H )  --&gt; 가동시간을 1시간이라 할 때 시간평균 전력 &lt; 자동계산된 값 &gt; </t>
    <phoneticPr fontId="2" type="noConversion"/>
  </si>
  <si>
    <t>모터 출력은 위 크기보다 최소 30% 이상 더 커야 합니다.</t>
    <phoneticPr fontId="2" type="noConversion"/>
  </si>
  <si>
    <t>( 검토 4/5 ) 배터리 소모 에너지 계산 ( Wh )</t>
    <phoneticPr fontId="2" type="noConversion"/>
  </si>
  <si>
    <t>( 검토 3/5 ) 배터리가 안정적으로 공급해야 할 최대 전류값 계산</t>
    <phoneticPr fontId="2" type="noConversion"/>
  </si>
  <si>
    <t>( 검토 2/5 ) 승강시 정속 구간 필요 동력</t>
    <phoneticPr fontId="2" type="noConversion"/>
  </si>
  <si>
    <r>
      <t xml:space="preserve">( 검토 1/5 ) 승강시 </t>
    </r>
    <r>
      <rPr>
        <b/>
        <sz val="16"/>
        <color rgb="FF0000FF"/>
        <rFont val="맑은 고딕"/>
        <family val="3"/>
        <charset val="129"/>
        <scheme val="minor"/>
      </rPr>
      <t>가속</t>
    </r>
    <r>
      <rPr>
        <b/>
        <sz val="16"/>
        <color theme="1"/>
        <rFont val="맑은 고딕"/>
        <family val="3"/>
        <charset val="129"/>
        <scheme val="minor"/>
      </rPr>
      <t xml:space="preserve"> 구간 필요 동력</t>
    </r>
    <phoneticPr fontId="2" type="noConversion"/>
  </si>
  <si>
    <t>( 검토 2/3 ) 필요한 배터리 에너지(Wh) 계산</t>
    <phoneticPr fontId="2" type="noConversion"/>
  </si>
  <si>
    <t>( 검토 1/3 ) 평균 소비전력(W)의 계산</t>
    <phoneticPr fontId="2" type="noConversion"/>
  </si>
  <si>
    <t>( 검토 3/3 )  이 다음 STEP ?</t>
    <phoneticPr fontId="2" type="noConversion"/>
  </si>
  <si>
    <t>필요 에너지 (Wh) ,
( Zc )</t>
    <phoneticPr fontId="2" type="noConversion"/>
  </si>
  <si>
    <t>배터리 잔량 20% 남기고
배터리 충전은 90%까지만
---&gt; 결국 이용률은 70%</t>
    <phoneticPr fontId="2" type="noConversion"/>
  </si>
  <si>
    <r>
      <t xml:space="preserve">ZZ = Zc / L ,
</t>
    </r>
    <r>
      <rPr>
        <sz val="10"/>
        <color theme="1"/>
        <rFont val="맑은 고딕"/>
        <family val="3"/>
        <charset val="129"/>
        <scheme val="minor"/>
      </rPr>
      <t>선정할 배터리 제조사에서 제시하는  공칭용량(Wh)을 이 계산된 값보다 더 큰 것을 선정.</t>
    </r>
    <phoneticPr fontId="2" type="noConversion"/>
  </si>
  <si>
    <t>( 위에서 가져온 값 )</t>
    <phoneticPr fontId="2" type="noConversion"/>
  </si>
  <si>
    <t>상승속도
( Z )</t>
    <phoneticPr fontId="2" type="noConversion"/>
  </si>
  <si>
    <t>( 1번 충전후 사용시간 )
( 보통 최소 6시간 이상으로 함 ), 이 기간동안 승하강 사이클, 설계자가 정함</t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</si>
  <si>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기타 모터 용량 W
( 예. 컨베이어용 )</t>
    </r>
    <phoneticPr fontId="2" type="noConversion"/>
  </si>
  <si>
    <r>
      <rPr>
        <b/>
        <sz val="11"/>
        <color rgb="FF0000FF"/>
        <rFont val="맑은 고딕"/>
        <family val="3"/>
        <charset val="129"/>
        <scheme val="minor"/>
      </rPr>
      <t>(입력하는 값)</t>
    </r>
    <r>
      <rPr>
        <b/>
        <sz val="11"/>
        <color theme="1"/>
        <rFont val="맑은 고딕"/>
        <family val="3"/>
        <charset val="129"/>
        <scheme val="minor"/>
      </rPr>
      <t xml:space="preserve">
제어전원 W
( 평균 소비전력 )</t>
    </r>
    <phoneticPr fontId="2" type="noConversion"/>
  </si>
  <si>
    <t>Note : 승하강 장치가 없는 경우 본 검토는 필요치 않습니다.</t>
    <phoneticPr fontId="2" type="noConversion"/>
  </si>
  <si>
    <t>주의 (1)  : 본 계산식은 UP/Down 구동장치가 없는 경우입니다.  있는 경우에는 본 엑셀 문서의 "( B ) 승하강구동(수직,리프팅)__에너지 및 순간추력" 시트에 가서 추가적으로 계산하십시오.</t>
    <phoneticPr fontId="2" type="noConversion"/>
  </si>
  <si>
    <t>모터 최대출력대비
모터에 평균적으로 걸리는 부하 % ( 보통 35% )</t>
    <phoneticPr fontId="2" type="noConversion"/>
  </si>
  <si>
    <t>모터 실제 부하(W)
( E ) = C * D ,</t>
    <phoneticPr fontId="2" type="noConversion"/>
  </si>
  <si>
    <t>평균 부하 전력(와트)
( G )= E * F</t>
    <phoneticPr fontId="2" type="noConversion"/>
  </si>
  <si>
    <t>배터리를 사용하는 기계(AMR,AGV 등)가 평균적으로 소모하는 전력(와트)</t>
    <phoneticPr fontId="2" type="noConversion"/>
  </si>
  <si>
    <t>예 : 모터가 750W이지만 실제 부하는 35%인  262W이다.</t>
    <phoneticPr fontId="2" type="noConversion"/>
  </si>
  <si>
    <t>장비(AMR,로봇)의 
쉬는기간 감안한 가동률.
(쉬는시간이30%이면 가동률은 70%가 됨)</t>
    <phoneticPr fontId="2" type="noConversion"/>
  </si>
  <si>
    <t>모터 출력 합산
( C ) = A * B</t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</si>
  <si>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수직구동</t>
    </r>
    <r>
      <rPr>
        <b/>
        <sz val="11"/>
        <color theme="1"/>
        <rFont val="맑은 고딕"/>
        <family val="3"/>
        <charset val="129"/>
        <scheme val="minor"/>
      </rPr>
      <t xml:space="preserve"> 배터리 에너지 (Wh) 
</t>
    </r>
    <r>
      <rPr>
        <b/>
        <sz val="20"/>
        <color rgb="FFC00000"/>
        <rFont val="맑은 고딕"/>
        <family val="3"/>
        <charset val="129"/>
        <scheme val="minor"/>
      </rPr>
      <t xml:space="preserve">( ZZ_Wh ) </t>
    </r>
    <r>
      <rPr>
        <b/>
        <sz val="11"/>
        <color theme="1"/>
        <rFont val="맑은 고딕"/>
        <family val="3"/>
        <charset val="129"/>
        <scheme val="minor"/>
      </rPr>
      <t>= Zc/L</t>
    </r>
    <phoneticPr fontId="2" type="noConversion"/>
  </si>
  <si>
    <r>
      <t xml:space="preserve">배터리 이용률 (%), 
</t>
    </r>
    <r>
      <rPr>
        <b/>
        <sz val="11"/>
        <color theme="1"/>
        <rFont val="맑은 고딕"/>
        <family val="3"/>
        <charset val="129"/>
        <scheme val="minor"/>
      </rPr>
      <t xml:space="preserve">( L ) , </t>
    </r>
    <r>
      <rPr>
        <sz val="11"/>
        <color theme="1"/>
        <rFont val="맑은 고딕"/>
        <family val="2"/>
        <charset val="129"/>
        <scheme val="minor"/>
      </rPr>
      <t>&lt; 입력하는 값 ↓ &gt;</t>
    </r>
    <phoneticPr fontId="2" type="noConversion"/>
  </si>
  <si>
    <r>
      <t xml:space="preserve">상승시 </t>
    </r>
    <r>
      <rPr>
        <b/>
        <sz val="11"/>
        <color rgb="FF0000FF"/>
        <rFont val="맑은 고딕"/>
        <family val="3"/>
        <charset val="129"/>
        <scheme val="minor"/>
      </rPr>
      <t>가속</t>
    </r>
    <r>
      <rPr>
        <b/>
        <sz val="11"/>
        <color theme="1"/>
        <rFont val="맑은 고딕"/>
        <family val="3"/>
        <charset val="129"/>
        <scheme val="minor"/>
      </rPr>
      <t xml:space="preserve">구간에서 
</t>
    </r>
    <r>
      <rPr>
        <b/>
        <sz val="11"/>
        <color rgb="FF0000FF"/>
        <rFont val="맑은 고딕"/>
        <family val="3"/>
        <charset val="129"/>
        <scheme val="minor"/>
      </rPr>
      <t>필요한 동력 ( U )</t>
    </r>
    <r>
      <rPr>
        <b/>
        <sz val="11"/>
        <color theme="1"/>
        <rFont val="맑은 고딕"/>
        <family val="3"/>
        <charset val="129"/>
        <scheme val="minor"/>
      </rPr>
      <t>= S / T ,</t>
    </r>
    <phoneticPr fontId="2" type="noConversion"/>
  </si>
  <si>
    <r>
      <rPr>
        <sz val="11"/>
        <color theme="1"/>
        <rFont val="맑은 고딕"/>
        <family val="3"/>
        <charset val="129"/>
        <scheme val="minor"/>
      </rPr>
      <t>배터리에서 공급되는</t>
    </r>
    <r>
      <rPr>
        <b/>
        <sz val="11"/>
        <color theme="1"/>
        <rFont val="맑은 고딕"/>
        <family val="3"/>
        <charset val="129"/>
        <scheme val="minor"/>
      </rPr>
      <t xml:space="preserve"> 동력</t>
    </r>
    <phoneticPr fontId="2" type="noConversion"/>
  </si>
  <si>
    <r>
      <t xml:space="preserve">계산된 </t>
    </r>
    <r>
      <rPr>
        <b/>
        <sz val="11"/>
        <color rgb="FF0000FF"/>
        <rFont val="맑은 고딕"/>
        <family val="3"/>
        <charset val="129"/>
        <scheme val="minor"/>
      </rPr>
      <t>가속구간</t>
    </r>
    <r>
      <rPr>
        <b/>
        <sz val="11"/>
        <color theme="1"/>
        <rFont val="맑은 고딕"/>
        <family val="3"/>
        <charset val="129"/>
        <scheme val="minor"/>
      </rPr>
      <t xml:space="preserve"> 에서 
필요한 동력 ( S ) ,
S=Px(9.81+a/1000)xQ/1000 ,</t>
    </r>
    <phoneticPr fontId="2" type="noConversion"/>
  </si>
  <si>
    <t>선정할 배터리 제조사에서 제시하는  공칭용량(Wh)을 이 계산된 값보다 더 큰 것을 선정.</t>
    <phoneticPr fontId="2" type="noConversion"/>
  </si>
  <si>
    <r>
      <t xml:space="preserve">설명 </t>
    </r>
    <r>
      <rPr>
        <b/>
        <sz val="11"/>
        <color theme="1"/>
        <rFont val="맑은 고딕"/>
        <family val="3"/>
        <charset val="129"/>
      </rPr>
      <t>→</t>
    </r>
    <phoneticPr fontId="2" type="noConversion"/>
  </si>
  <si>
    <t>변수 항목</t>
    <phoneticPr fontId="2" type="noConversion"/>
  </si>
  <si>
    <t>변수 항목
------------
(계산식)</t>
    <phoneticPr fontId="2" type="noConversion"/>
  </si>
  <si>
    <t xml:space="preserve">         주의 : 승하강 구동을 유압실린더(유압팩)로 할 경우 리튬전지로 거의 가동할 수 없습니다. 리튬전지 사용시 수직구동에는 BLDC모터 및 서보모터를 반드시 쓰십시오.
                  속도 조절이 가능한 모터(BLDC)로 승하강 유닛을 구성할 때만 본 계산식이 유효합니다.</t>
    <phoneticPr fontId="2" type="noConversion"/>
  </si>
  <si>
    <t>ZZ_A= W / V</t>
    <phoneticPr fontId="2" type="noConversion"/>
  </si>
  <si>
    <t>배터리 사양서를 보고 
(ZZ_A)항목의 전류값이 배터리 정격전류보다 더 낮아야 합니다.</t>
    <phoneticPr fontId="2" type="noConversion"/>
  </si>
  <si>
    <r>
      <t xml:space="preserve">배터리 공급 최대 전류
</t>
    </r>
    <r>
      <rPr>
        <b/>
        <sz val="20"/>
        <color rgb="FFC00000"/>
        <rFont val="맑은 고딕"/>
        <family val="3"/>
        <charset val="129"/>
        <scheme val="minor"/>
      </rPr>
      <t>( ZZ_A )</t>
    </r>
    <phoneticPr fontId="2" type="noConversion"/>
  </si>
  <si>
    <t>( 검토 5/5 ) 필요한 (A)배터리용량(Wh) 및 배터리의 (B)전류(최대 방전전류A) 검토 및 배터리 선정</t>
    <phoneticPr fontId="2" type="noConversion"/>
  </si>
  <si>
    <r>
      <rPr>
        <b/>
        <sz val="20"/>
        <color theme="1"/>
        <rFont val="맑은 고딕"/>
        <family val="3"/>
        <charset val="129"/>
        <scheme val="minor"/>
      </rPr>
      <t>&lt; 가.  적용할 배터리의 공칭 용량 &gt;</t>
    </r>
    <r>
      <rPr>
        <b/>
        <sz val="14"/>
        <color theme="1"/>
        <rFont val="맑은 고딕"/>
        <family val="3"/>
        <charset val="129"/>
        <scheme val="minor"/>
      </rPr>
      <t xml:space="preserve">
</t>
    </r>
    <r>
      <rPr>
        <b/>
        <sz val="16"/>
        <color theme="1"/>
        <rFont val="맑은 고딕"/>
        <family val="3"/>
        <charset val="129"/>
        <scheme val="minor"/>
      </rPr>
      <t xml:space="preserve">앞 Sheet에서 계산한 "(A) 수평주행&amp;제어전원_에너지계산"에서 계산한 배터리 에너지( </t>
    </r>
    <r>
      <rPr>
        <b/>
        <sz val="16"/>
        <color rgb="FFC00000"/>
        <rFont val="맑은 고딕"/>
        <family val="3"/>
        <charset val="129"/>
        <scheme val="minor"/>
      </rPr>
      <t>XY_Wh</t>
    </r>
    <r>
      <rPr>
        <b/>
        <sz val="16"/>
        <color theme="1"/>
        <rFont val="맑은 고딕"/>
        <family val="3"/>
        <charset val="129"/>
        <scheme val="minor"/>
      </rPr>
      <t xml:space="preserve"> )와
이 Sheet에서 계산한 "(B) 승하강구동(수직,리프팅)__에너지" ( </t>
    </r>
    <r>
      <rPr>
        <b/>
        <sz val="16"/>
        <color rgb="FFC00000"/>
        <rFont val="맑은 고딕"/>
        <family val="3"/>
        <charset val="129"/>
        <scheme val="minor"/>
      </rPr>
      <t>ZZ_Wh</t>
    </r>
    <r>
      <rPr>
        <b/>
        <sz val="16"/>
        <color theme="1"/>
        <rFont val="맑은 고딕"/>
        <family val="3"/>
        <charset val="129"/>
        <scheme val="minor"/>
      </rPr>
      <t xml:space="preserve"> )를 합산한다.
</t>
    </r>
    <r>
      <rPr>
        <b/>
        <sz val="20"/>
        <color rgb="FF0000FF"/>
        <rFont val="맑은 고딕"/>
        <family val="3"/>
        <charset val="129"/>
        <scheme val="minor"/>
      </rPr>
      <t xml:space="preserve">*선정한 배터리 모델의 공칭 Wh 값 </t>
    </r>
    <r>
      <rPr>
        <b/>
        <sz val="20"/>
        <color rgb="FF0000FF"/>
        <rFont val="맑은 고딕"/>
        <family val="3"/>
        <charset val="129"/>
      </rPr>
      <t>≥</t>
    </r>
    <r>
      <rPr>
        <b/>
        <sz val="20"/>
        <color rgb="FF0000FF"/>
        <rFont val="맑은 고딕"/>
        <family val="3"/>
        <charset val="129"/>
        <scheme val="minor"/>
      </rPr>
      <t xml:space="preserve"> </t>
    </r>
    <r>
      <rPr>
        <b/>
        <sz val="20"/>
        <color rgb="FFC00000"/>
        <rFont val="맑은 고딕"/>
        <family val="3"/>
        <charset val="129"/>
        <scheme val="minor"/>
      </rPr>
      <t xml:space="preserve">( XY_Wh + ZZ_WH ) </t>
    </r>
    <r>
      <rPr>
        <sz val="20"/>
        <rFont val="맑은 고딕"/>
        <family val="3"/>
        <charset val="129"/>
        <scheme val="minor"/>
      </rPr>
      <t>,</t>
    </r>
    <r>
      <rPr>
        <sz val="14"/>
        <rFont val="맑은 고딕"/>
        <family val="3"/>
        <charset val="129"/>
        <scheme val="minor"/>
      </rPr>
      <t>즉 선정한 배터리 모델의 공칭 Wh가 이값보다 더 크면됨.</t>
    </r>
    <phoneticPr fontId="2" type="noConversion"/>
  </si>
  <si>
    <t>시간
( K )</t>
    <phoneticPr fontId="2" type="noConversion"/>
  </si>
  <si>
    <t>배터리 이용률 (%),
( M )</t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</si>
  <si>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>수평주행</t>
    </r>
    <r>
      <rPr>
        <b/>
        <sz val="11"/>
        <color theme="1"/>
        <rFont val="맑은 고딕"/>
        <family val="3"/>
        <charset val="129"/>
        <scheme val="minor"/>
      </rPr>
      <t xml:space="preserve"> 배터리 에너지 (Wh) 
</t>
    </r>
    <r>
      <rPr>
        <b/>
        <sz val="20"/>
        <color rgb="FFC00000"/>
        <rFont val="맑은 고딕"/>
        <family val="3"/>
        <charset val="129"/>
        <scheme val="minor"/>
      </rPr>
      <t xml:space="preserve">( XY_Wh ) </t>
    </r>
    <r>
      <rPr>
        <b/>
        <sz val="11"/>
        <color theme="1"/>
        <rFont val="맑은 고딕"/>
        <family val="3"/>
        <charset val="129"/>
        <scheme val="minor"/>
      </rPr>
      <t>= L/M</t>
    </r>
    <phoneticPr fontId="2" type="noConversion"/>
  </si>
  <si>
    <t>설명 →</t>
    <phoneticPr fontId="2" type="noConversion"/>
  </si>
  <si>
    <t>필요 에너지량 (Wh),
( L )= G * K</t>
    <phoneticPr fontId="2" type="noConversion"/>
  </si>
  <si>
    <r>
      <t xml:space="preserve">은 </t>
    </r>
    <r>
      <rPr>
        <b/>
        <sz val="13"/>
        <color rgb="FFFF0000"/>
        <rFont val="맑은 고딕"/>
        <family val="3"/>
        <charset val="129"/>
        <scheme val="minor"/>
      </rPr>
      <t>고객</t>
    </r>
    <r>
      <rPr>
        <sz val="13"/>
        <rFont val="맑은 고딕"/>
        <family val="3"/>
        <charset val="129"/>
        <scheme val="minor"/>
      </rPr>
      <t xml:space="preserve">이 숫자를 </t>
    </r>
    <r>
      <rPr>
        <b/>
        <sz val="13"/>
        <color rgb="FFFF0000"/>
        <rFont val="맑은 고딕"/>
        <family val="3"/>
        <charset val="129"/>
        <scheme val="minor"/>
      </rPr>
      <t>입력</t>
    </r>
    <r>
      <rPr>
        <sz val="13"/>
        <rFont val="맑은 고딕"/>
        <family val="3"/>
        <charset val="129"/>
        <scheme val="minor"/>
      </rPr>
      <t>하는 셀입니다.</t>
    </r>
    <phoneticPr fontId="2" type="noConversion"/>
  </si>
  <si>
    <t>승강 총 하중
( P_1 )</t>
    <phoneticPr fontId="2" type="noConversion"/>
  </si>
  <si>
    <t>상승 속도
( Q_1 )</t>
    <phoneticPr fontId="2" type="noConversion"/>
  </si>
  <si>
    <t>계산된 정속 상승에 필요한 동력 ( S_1 )</t>
    <phoneticPr fontId="2" type="noConversion"/>
  </si>
  <si>
    <t>승강 동력전달 효율
( T_1 )</t>
    <phoneticPr fontId="2" type="noConversion"/>
  </si>
  <si>
    <r>
      <t xml:space="preserve">상승시 정속구간에서 
</t>
    </r>
    <r>
      <rPr>
        <b/>
        <sz val="11"/>
        <color rgb="FF0000FF"/>
        <rFont val="맑은 고딕"/>
        <family val="3"/>
        <charset val="129"/>
        <scheme val="minor"/>
      </rPr>
      <t>필요한 동력 ( U_1 )</t>
    </r>
    <phoneticPr fontId="2" type="noConversion"/>
  </si>
  <si>
    <r>
      <t xml:space="preserve">(U-1) = (S_1) / (T_1) ,
</t>
    </r>
    <r>
      <rPr>
        <sz val="11"/>
        <color theme="1"/>
        <rFont val="맑은 고딕"/>
        <family val="3"/>
        <charset val="129"/>
        <scheme val="minor"/>
      </rPr>
      <t>배터리에서 공급되는</t>
    </r>
    <r>
      <rPr>
        <b/>
        <sz val="11"/>
        <color theme="1"/>
        <rFont val="맑은 고딕"/>
        <family val="3"/>
        <charset val="129"/>
        <scheme val="minor"/>
      </rPr>
      <t xml:space="preserve"> 동력</t>
    </r>
    <phoneticPr fontId="2" type="noConversion"/>
  </si>
  <si>
    <t>배터리 공칭전압
( V )</t>
    <phoneticPr fontId="2" type="noConversion"/>
  </si>
  <si>
    <r>
      <rPr>
        <b/>
        <sz val="11"/>
        <color rgb="FFC00000"/>
        <rFont val="맑은 고딕"/>
        <family val="3"/>
        <charset val="129"/>
        <scheme val="minor"/>
      </rPr>
      <t xml:space="preserve">수평주행 </t>
    </r>
    <r>
      <rPr>
        <b/>
        <sz val="11"/>
        <color theme="1"/>
        <rFont val="맑은 고딕"/>
        <family val="3"/>
        <charset val="129"/>
        <scheme val="minor"/>
      </rPr>
      <t xml:space="preserve">평균소비전류(A),
</t>
    </r>
    <r>
      <rPr>
        <b/>
        <sz val="20"/>
        <color rgb="FFC00000"/>
        <rFont val="맑은 고딕"/>
        <family val="3"/>
        <charset val="129"/>
        <scheme val="minor"/>
      </rPr>
      <t>( XY_A )</t>
    </r>
    <r>
      <rPr>
        <b/>
        <sz val="11"/>
        <color theme="1"/>
        <rFont val="맑은 고딕"/>
        <family val="3"/>
        <charset val="129"/>
        <scheme val="minor"/>
      </rPr>
      <t>=G/V</t>
    </r>
    <phoneticPr fontId="2" type="noConversion"/>
  </si>
  <si>
    <r>
      <rPr>
        <b/>
        <sz val="16"/>
        <color rgb="FFC00000"/>
        <rFont val="맑은 고딕"/>
        <family val="3"/>
        <charset val="129"/>
        <scheme val="minor"/>
      </rPr>
      <t>그리고 위 값을 만족하는 동시에,</t>
    </r>
    <r>
      <rPr>
        <b/>
        <sz val="20"/>
        <color theme="1"/>
        <rFont val="맑은 고딕"/>
        <family val="3"/>
        <charset val="129"/>
        <scheme val="minor"/>
      </rPr>
      <t xml:space="preserve">
&lt; 나.  적용할 배터리의 전류 공급능력 검토 &gt;</t>
    </r>
    <r>
      <rPr>
        <b/>
        <sz val="14"/>
        <color theme="1"/>
        <rFont val="맑은 고딕"/>
        <family val="3"/>
        <charset val="129"/>
        <scheme val="minor"/>
      </rPr>
      <t xml:space="preserve">
</t>
    </r>
    <r>
      <rPr>
        <b/>
        <sz val="16"/>
        <color theme="1"/>
        <rFont val="맑은 고딕"/>
        <family val="3"/>
        <charset val="129"/>
        <scheme val="minor"/>
      </rPr>
      <t xml:space="preserve">앞 Sheet에서 계산한 "(A) 수평주행&amp;제어전원_에너지계산"에서 계산한 배터리 에너지( </t>
    </r>
    <r>
      <rPr>
        <b/>
        <sz val="16"/>
        <color rgb="FFC00000"/>
        <rFont val="맑은 고딕"/>
        <family val="3"/>
        <charset val="129"/>
        <scheme val="minor"/>
      </rPr>
      <t>XY_A</t>
    </r>
    <r>
      <rPr>
        <b/>
        <sz val="16"/>
        <color theme="1"/>
        <rFont val="맑은 고딕"/>
        <family val="3"/>
        <charset val="129"/>
        <scheme val="minor"/>
      </rPr>
      <t xml:space="preserve"> )와
이 Sheet에서 계산한 "(B) 승하강구동(수직,리프팅)__에너지" ( </t>
    </r>
    <r>
      <rPr>
        <b/>
        <sz val="16"/>
        <color rgb="FFC00000"/>
        <rFont val="맑은 고딕"/>
        <family val="3"/>
        <charset val="129"/>
        <scheme val="minor"/>
      </rPr>
      <t>ZZ_A</t>
    </r>
    <r>
      <rPr>
        <b/>
        <sz val="16"/>
        <color theme="1"/>
        <rFont val="맑은 고딕"/>
        <family val="3"/>
        <charset val="129"/>
        <scheme val="minor"/>
      </rPr>
      <t xml:space="preserve"> )를 합산한다.
</t>
    </r>
    <r>
      <rPr>
        <b/>
        <sz val="20"/>
        <color rgb="FF0000FF"/>
        <rFont val="맑은 고딕"/>
        <family val="3"/>
        <charset val="129"/>
        <scheme val="minor"/>
      </rPr>
      <t>*선정한 배터리 모델의 공칭 방전전류 A 값 ≥</t>
    </r>
    <r>
      <rPr>
        <b/>
        <sz val="20"/>
        <color theme="1"/>
        <rFont val="맑은 고딕"/>
        <family val="3"/>
        <charset val="129"/>
        <scheme val="minor"/>
      </rPr>
      <t xml:space="preserve"> </t>
    </r>
    <r>
      <rPr>
        <b/>
        <sz val="20"/>
        <color rgb="FFC00000"/>
        <rFont val="맑은 고딕"/>
        <family val="3"/>
        <charset val="129"/>
        <scheme val="minor"/>
      </rPr>
      <t>( XY_A + ZZ_A )</t>
    </r>
    <r>
      <rPr>
        <sz val="12"/>
        <rFont val="맑은 고딕"/>
        <family val="3"/>
        <charset val="129"/>
        <scheme val="minor"/>
      </rPr>
      <t xml:space="preserve">, 즉 선정한 배터리 모델의 공칭 방전전류(A)가 이값도다 크면 됨.
</t>
    </r>
    <r>
      <rPr>
        <sz val="16"/>
        <rFont val="맑은 고딕"/>
        <family val="3"/>
        <charset val="129"/>
        <scheme val="minor"/>
      </rPr>
      <t>만일 배터리가 공급할 수 있는 전류(A)보다 소모 전류가 더 큰 경우에는 승강 속도를 줄이면 됩니다.</t>
    </r>
    <phoneticPr fontId="2" type="noConversion"/>
  </si>
  <si>
    <r>
      <t xml:space="preserve">승하강구동(수직,리프팅)부가 있다면, 
         "( B ) 승하강구동(수직,리프팅)_" 시트로 이동하여 계속 계산하십시오.    ---&gt; 다음 시트(Sheet)로 이동 !
</t>
    </r>
    <r>
      <rPr>
        <b/>
        <sz val="16"/>
        <color rgb="FFC00000"/>
        <rFont val="맑은 고딕"/>
        <family val="3"/>
        <charset val="129"/>
        <scheme val="minor"/>
      </rPr>
      <t>만일 승하강구동부가 없다면,  'XY_Wh' 값이 선정한 배터리의 공칭 Wh 값에 근접하면 됩니다.</t>
    </r>
    <phoneticPr fontId="2" type="noConversion"/>
  </si>
  <si>
    <t>( B ) 승하강구동(수직,리프팅 only) 전류(A) 및 WH 계산</t>
    <phoneticPr fontId="2" type="noConversion"/>
  </si>
  <si>
    <t>(A) 수평주행 및 제어전원의 필요 에너지(Wh) 계산</t>
    <phoneticPr fontId="2" type="noConversion"/>
  </si>
  <si>
    <t>(0) 배터리선정 접근방법,종합판단</t>
    <phoneticPr fontId="2" type="noConversion"/>
  </si>
  <si>
    <t>■라.  배터리 선정 예시 :</t>
    <phoneticPr fontId="2" type="noConversion"/>
  </si>
  <si>
    <t>&lt; 뒤에서 자동계산 &gt;</t>
    <phoneticPr fontId="2" type="noConversion"/>
  </si>
  <si>
    <t>&lt;--이것보다 큰 용량(Wh)의 배터리 필요</t>
    <phoneticPr fontId="2" type="noConversion"/>
  </si>
  <si>
    <t>&lt;--이것보다 큰 전류(A) 공급이 가능한 배터리 필요</t>
    <phoneticPr fontId="2" type="noConversion"/>
  </si>
  <si>
    <r>
      <rPr>
        <b/>
        <sz val="15"/>
        <color theme="1"/>
        <rFont val="맑은 고딕"/>
        <family val="3"/>
        <charset val="129"/>
        <scheme val="minor"/>
      </rPr>
      <t>■다.  종합 검토 :</t>
    </r>
    <r>
      <rPr>
        <b/>
        <sz val="13"/>
        <color theme="1"/>
        <rFont val="맑은 고딕"/>
        <family val="3"/>
        <charset val="129"/>
        <scheme val="minor"/>
      </rPr>
      <t xml:space="preserve">
   위 (A), (B) 모두를 만족하는 배터리를 선정하면 됩니다.</t>
    </r>
    <phoneticPr fontId="2" type="noConversion"/>
  </si>
  <si>
    <r>
      <rPr>
        <b/>
        <sz val="15"/>
        <color theme="1"/>
        <rFont val="맑은 고딕"/>
        <family val="3"/>
        <charset val="129"/>
        <scheme val="minor"/>
      </rPr>
      <t>■나.  배터리가 순간적으로 낼 수 있는 파워 관점</t>
    </r>
    <r>
      <rPr>
        <b/>
        <sz val="13"/>
        <color theme="1"/>
        <rFont val="맑은 고딕"/>
        <family val="3"/>
        <charset val="129"/>
        <scheme val="minor"/>
      </rPr>
      <t xml:space="preserve">  ---&gt; 승하강 장치(Lifting)가 있을 때에만 고려함.
 "( B ) 승하강구동(Lifting) 전류(A)및 WH계산 " 시트 볼 것
    Step 1. 배터리 공급전류 계산 : 승하강(Lifting)시 필요한 최대 전류(A)를 계산.  리프팅 속도 및 중량이 커질 수록 모터가 소비하는 전류(A) 커짐.
    Step 2. 계산된 필요 전류(A)값을 위 (A)항에서 구한 전류(A)값과 합산하여 배터리가 공급할 방전(부하) 전류(A)를 계산합니다.
    Step 3. 계산된 필요 WH값을 위 (A)항에서 구한 값에 합산하여 배터리의 WH를 계산합니다.</t>
    </r>
    <phoneticPr fontId="2" type="noConversion"/>
  </si>
  <si>
    <r>
      <rPr>
        <b/>
        <sz val="15"/>
        <color theme="1"/>
        <rFont val="맑은 고딕"/>
        <family val="3"/>
        <charset val="129"/>
      </rPr>
      <t xml:space="preserve">■ 가.  </t>
    </r>
    <r>
      <rPr>
        <b/>
        <sz val="15"/>
        <color theme="1"/>
        <rFont val="맑은 고딕"/>
        <family val="3"/>
        <charset val="129"/>
        <scheme val="minor"/>
      </rPr>
      <t>배터리를 최대 몇시간 쓸 수 있는가?</t>
    </r>
    <r>
      <rPr>
        <b/>
        <sz val="13"/>
        <color theme="1"/>
        <rFont val="맑은 고딕"/>
        <family val="3"/>
        <charset val="129"/>
        <scheme val="minor"/>
      </rPr>
      <t xml:space="preserve">  ---&gt; 사용가능 시간 관점--&gt; Wh 또는 Ah 선정.
 "( A ) 수평주행&amp;제어전원_에너지(Wh)계산" 시트 볼 것.
   Step 1. 배터리의 평균 소비전력(W)을 계산한다.
   Step 2. 몇시간(H)을 쓸 것인지 정한다. ---&gt; AMR용 배터리는 보통 6시간(H) 이상
   Step 3. 위에서 계산한 W값과 H값을 서로 곱하면 --&gt; W*H=WH값이 필요 에너지량이다.
   Step 4. 계산된 필요 WH값을 0.7로 나눈 값에 근접하는 배터리를 선정한다.
            배터리 이용률 = 70% 이하로 한다. 즉 잔량(SOC) 20%이상에서 90% 까지만, 즉 70%만 사용 
   (계산예) : 배터리 공칭 에너지량  &gt;=  평균소비전력(100W) * 사용시간(6H) / 0.7 = 857WH
</t>
    </r>
    <r>
      <rPr>
        <b/>
        <sz val="13"/>
        <color rgb="FF0000FF"/>
        <rFont val="맑은 고딕"/>
        <family val="3"/>
        <charset val="129"/>
        <scheme val="minor"/>
      </rPr>
      <t xml:space="preserve">   Step 5. 구동부 중에 승하강 동작이 없으면 이것으로 선정절차가 끝입니다.</t>
    </r>
    <phoneticPr fontId="2" type="noConversion"/>
  </si>
  <si>
    <t xml:space="preserve"> 1) 수평주행&amp;제어전원 + 승하강구동 : 총에너지(Wh) = XY_Wh + ZZ_Wh = </t>
    <phoneticPr fontId="2" type="noConversion"/>
  </si>
  <si>
    <t xml:space="preserve"> 2) 수평주행&amp;제어전원 + 승하강구동 : 총 공급전류(A) = XY_A + ZZ_A = </t>
    <phoneticPr fontId="2" type="noConversion"/>
  </si>
  <si>
    <t xml:space="preserve"> 3) 배터리 선정 --&gt; 위 조건을 동시 만족하는 배터리 :</t>
    <phoneticPr fontId="2" type="noConversion"/>
  </si>
  <si>
    <r>
      <t xml:space="preserve">2026.01.21  /  TABOS.CO.KR  / </t>
    </r>
    <r>
      <rPr>
        <b/>
        <sz val="11"/>
        <rFont val="맑은 고딕"/>
        <family val="3"/>
        <charset val="129"/>
        <scheme val="minor"/>
      </rPr>
      <t xml:space="preserve"> * 이 사용설명서와 계산식은 저작권법에 의해 보호되어 있습니다 . Copyright@ 2021 ,TABOS Inc. All Rights Reserved.</t>
    </r>
    <phoneticPr fontId="2" type="noConversion"/>
  </si>
  <si>
    <r>
      <t xml:space="preserve">2026.01.21  /  TABOS.CO.KR  / </t>
    </r>
    <r>
      <rPr>
        <b/>
        <sz val="13"/>
        <rFont val="맑은 고딕"/>
        <family val="3"/>
        <charset val="129"/>
        <scheme val="minor"/>
      </rPr>
      <t xml:space="preserve"> * 이 사용설명서와 계산식은 저작권법에 의해 보호되어 있습니다 . Copyright@ 2021 ,TABOS Inc. All Rights Reserved.</t>
    </r>
    <phoneticPr fontId="2" type="noConversion"/>
  </si>
  <si>
    <t>비고</t>
    <phoneticPr fontId="2" type="noConversion"/>
  </si>
  <si>
    <r>
      <t xml:space="preserve">2026.02.04  /  TABOS.CO.KR  / </t>
    </r>
    <r>
      <rPr>
        <b/>
        <sz val="13"/>
        <rFont val="맑은 고딕"/>
        <family val="3"/>
        <charset val="129"/>
        <scheme val="minor"/>
      </rPr>
      <t xml:space="preserve"> * 이 사용설명서와 계산식은 저작권법에 의해 보호되어 있습니다 . Copyright@ 2021 ,TABOS Inc. All Rights Reserved.</t>
    </r>
    <phoneticPr fontId="2" type="noConversion"/>
  </si>
  <si>
    <t>배터리 잔량 30% 남기고
배터리 충전은 90%까지만
---&gt; 결국 이용률은 60%
( 2026.02.04 개정)</t>
    <phoneticPr fontId="2" type="noConversion"/>
  </si>
  <si>
    <t>&lt; 결 론 &gt;</t>
    <phoneticPr fontId="2" type="noConversion"/>
  </si>
  <si>
    <t>1안(적정) :  모델:  LV-50V50AH-□□□□  ,  ( 2,500Wh, 방전전류 70A )</t>
    <phoneticPr fontId="2" type="noConversion"/>
  </si>
  <si>
    <t>2안(여유) :  모델:  LV-50V75AH-□□□□  ,  ( 3,780Wh, 방전전류 90A 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</si>
</sst>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&quot;W&quot;"/>
    <numFmt numFmtId="177" formatCode="0&quot; mm/sec&quot;"/>
    <numFmt numFmtId="178" formatCode="0&quot; Kg&quot;"/>
    <numFmt numFmtId="179" formatCode="0\ &quot; W&quot;"/>
    <numFmt numFmtId="180" formatCode="0&quot; W&quot;"/>
    <numFmt numFmtId="181" formatCode="0\ &quot;mm/sec2&quot;"/>
    <numFmt numFmtId="182" formatCode="0.00&quot; sec&quot;"/>
    <numFmt numFmtId="183" formatCode="0&quot; V&quot;"/>
    <numFmt numFmtId="184" formatCode="0\ &quot; A&quot;"/>
    <numFmt numFmtId="185" formatCode="\C\2\5\ &quot; V&quot;"/>
    <numFmt numFmtId="186" formatCode="\C\2\5&quot; V&quot;\ \ &quot;리프팅 동작을 수행하기 위해서는&quot;\ \C\2\5\ &quot; V 배터리로서 최소한 가 최소한  15A이상은 안정적으로 공급해야 한다. &quot;"/>
    <numFmt numFmtId="187" formatCode="0&quot; mm&quot;"/>
    <numFmt numFmtId="188" formatCode="0&quot; cycles&quot;"/>
    <numFmt numFmtId="189" formatCode="0&quot; sec&quot;"/>
    <numFmt numFmtId="190" formatCode="0&quot; 개&quot;"/>
    <numFmt numFmtId="191" formatCode="0&quot; Wh&quot;"/>
    <numFmt numFmtId="192" formatCode="0&quot; Wh &quot;"/>
    <numFmt numFmtId="193" formatCode="0&quot; W &quot;"/>
    <numFmt numFmtId="194" formatCode="0\ %"/>
    <numFmt numFmtId="195" formatCode="0&quot; 시간 &quot;"/>
  </numFmts>
  <fonts count="4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6"/>
      <color rgb="FF0000FF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4"/>
      <color rgb="FFC00000"/>
      <name val="맑은 고딕"/>
      <family val="3"/>
      <charset val="129"/>
      <scheme val="minor"/>
    </font>
    <font>
      <b/>
      <sz val="13"/>
      <color rgb="FFC00000"/>
      <name val="맑은 고딕"/>
      <family val="3"/>
      <charset val="129"/>
      <scheme val="minor"/>
    </font>
    <font>
      <b/>
      <sz val="20"/>
      <color rgb="FFC00000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</font>
    <font>
      <b/>
      <sz val="13"/>
      <name val="맑은 고딕"/>
      <family val="3"/>
      <charset val="129"/>
      <scheme val="minor"/>
    </font>
    <font>
      <b/>
      <sz val="16"/>
      <color rgb="FFC0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</font>
    <font>
      <sz val="20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13"/>
      <color rgb="FFFF0000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3"/>
      <color rgb="FF0000FF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</font>
    <font>
      <b/>
      <sz val="14"/>
      <color rgb="FFFF0000"/>
      <name val="맑은 고딕"/>
      <family val="3"/>
      <charset val="129"/>
      <scheme val="minor"/>
    </font>
    <font>
      <b/>
      <sz val="15"/>
      <color rgb="FFFF0000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9" fontId="0" fillId="6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7" borderId="1" xfId="0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8" fontId="3" fillId="5" borderId="1" xfId="0" applyNumberFormat="1" applyFont="1" applyFill="1" applyBorder="1" applyAlignment="1">
      <alignment horizontal="center" vertical="center" wrapText="1"/>
    </xf>
    <xf numFmtId="177" fontId="3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80" fontId="3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81" fontId="0" fillId="4" borderId="1" xfId="0" applyNumberFormat="1" applyFill="1" applyBorder="1" applyAlignment="1">
      <alignment horizontal="center" vertical="center" wrapText="1"/>
    </xf>
    <xf numFmtId="182" fontId="3" fillId="5" borderId="1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80" fontId="3" fillId="4" borderId="1" xfId="0" applyNumberFormat="1" applyFont="1" applyFill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87" fontId="3" fillId="5" borderId="1" xfId="0" applyNumberFormat="1" applyFont="1" applyFill="1" applyBorder="1" applyAlignment="1">
      <alignment horizontal="center" vertical="center" wrapText="1"/>
    </xf>
    <xf numFmtId="188" fontId="3" fillId="5" borderId="1" xfId="0" applyNumberFormat="1" applyFont="1" applyFill="1" applyBorder="1" applyAlignment="1">
      <alignment horizontal="center" vertical="center" wrapText="1"/>
    </xf>
    <xf numFmtId="189" fontId="3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191" fontId="20" fillId="0" borderId="1" xfId="0" applyNumberFormat="1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184" fontId="17" fillId="3" borderId="1" xfId="0" applyNumberFormat="1" applyFont="1" applyFill="1" applyBorder="1" applyAlignment="1">
      <alignment horizontal="center" vertical="center" wrapText="1"/>
    </xf>
    <xf numFmtId="183" fontId="4" fillId="5" borderId="1" xfId="0" applyNumberFormat="1" applyFont="1" applyFill="1" applyBorder="1" applyAlignment="1">
      <alignment horizontal="center" vertical="center" wrapText="1"/>
    </xf>
    <xf numFmtId="190" fontId="4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37" fillId="2" borderId="1" xfId="0" applyFont="1" applyFill="1" applyBorder="1" applyAlignment="1">
      <alignment horizontal="left" vertical="center"/>
    </xf>
    <xf numFmtId="184" fontId="37" fillId="7" borderId="1" xfId="0" applyNumberFormat="1" applyFont="1" applyFill="1" applyBorder="1" applyAlignment="1">
      <alignment horizontal="center" vertical="center" wrapText="1"/>
    </xf>
    <xf numFmtId="192" fontId="17" fillId="3" borderId="1" xfId="0" applyNumberFormat="1" applyFont="1" applyFill="1" applyBorder="1" applyAlignment="1">
      <alignment horizontal="center" vertical="center" wrapText="1"/>
    </xf>
    <xf numFmtId="193" fontId="4" fillId="5" borderId="1" xfId="0" applyNumberFormat="1" applyFont="1" applyFill="1" applyBorder="1" applyAlignment="1">
      <alignment horizontal="center" vertical="center" wrapText="1"/>
    </xf>
    <xf numFmtId="193" fontId="4" fillId="3" borderId="1" xfId="0" applyNumberFormat="1" applyFont="1" applyFill="1" applyBorder="1" applyAlignment="1">
      <alignment horizontal="center" vertical="center" wrapText="1"/>
    </xf>
    <xf numFmtId="193" fontId="0" fillId="0" borderId="1" xfId="0" applyNumberFormat="1" applyBorder="1" applyAlignment="1">
      <alignment horizontal="center" vertical="center" wrapText="1"/>
    </xf>
    <xf numFmtId="194" fontId="0" fillId="6" borderId="1" xfId="1" applyNumberFormat="1" applyFont="1" applyFill="1" applyBorder="1" applyAlignment="1">
      <alignment horizontal="center" vertical="center" wrapText="1"/>
    </xf>
    <xf numFmtId="194" fontId="0" fillId="6" borderId="2" xfId="1" applyNumberFormat="1" applyFont="1" applyFill="1" applyBorder="1" applyAlignment="1">
      <alignment horizontal="center" vertical="center" wrapText="1"/>
    </xf>
    <xf numFmtId="195" fontId="4" fillId="5" borderId="1" xfId="0" applyNumberFormat="1" applyFont="1" applyFill="1" applyBorder="1" applyAlignment="1">
      <alignment horizontal="center" vertical="center" wrapText="1"/>
    </xf>
    <xf numFmtId="191" fontId="9" fillId="7" borderId="1" xfId="0" applyNumberFormat="1" applyFont="1" applyFill="1" applyBorder="1" applyAlignment="1">
      <alignment horizontal="center" vertical="center" wrapText="1"/>
    </xf>
    <xf numFmtId="194" fontId="36" fillId="6" borderId="1" xfId="1" applyNumberFormat="1" applyFont="1" applyFill="1" applyBorder="1" applyAlignment="1">
      <alignment horizontal="center" vertical="center" wrapText="1"/>
    </xf>
    <xf numFmtId="194" fontId="20" fillId="6" borderId="1" xfId="1" applyNumberFormat="1" applyFont="1" applyFill="1" applyBorder="1" applyAlignment="1">
      <alignment horizontal="center" vertical="center" wrapText="1"/>
    </xf>
    <xf numFmtId="192" fontId="37" fillId="7" borderId="1" xfId="0" applyNumberFormat="1" applyFont="1" applyFill="1" applyBorder="1" applyAlignment="1">
      <alignment horizontal="center" vertical="center" wrapText="1"/>
    </xf>
    <xf numFmtId="0" fontId="37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9" fontId="0" fillId="0" borderId="1" xfId="1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37" fillId="2" borderId="5" xfId="0" applyFont="1" applyFill="1" applyBorder="1" applyAlignment="1">
      <alignment horizontal="left" vertical="center" wrapText="1"/>
    </xf>
    <xf numFmtId="0" fontId="37" fillId="2" borderId="3" xfId="0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 wrapText="1"/>
    </xf>
    <xf numFmtId="0" fontId="27" fillId="5" borderId="2" xfId="0" applyFont="1" applyFill="1" applyBorder="1" applyAlignment="1">
      <alignment horizontal="left" vertical="center"/>
    </xf>
    <xf numFmtId="0" fontId="27" fillId="5" borderId="5" xfId="0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34" fillId="6" borderId="3" xfId="0" applyFont="1" applyFill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indent="1"/>
    </xf>
    <xf numFmtId="0" fontId="39" fillId="0" borderId="1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4" fillId="6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 indent="2"/>
    </xf>
    <xf numFmtId="0" fontId="12" fillId="0" borderId="1" xfId="0" applyFont="1" applyBorder="1" applyAlignment="1">
      <alignment horizontal="left" vertical="center" wrapText="1" indent="2"/>
    </xf>
    <xf numFmtId="0" fontId="34" fillId="5" borderId="1" xfId="0" applyFont="1" applyFill="1" applyBorder="1" applyAlignment="1">
      <alignment horizontal="left" vertical="center"/>
    </xf>
    <xf numFmtId="0" fontId="34" fillId="3" borderId="1" xfId="0" applyFont="1" applyFill="1" applyBorder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85" fontId="3" fillId="9" borderId="1" xfId="0" applyNumberFormat="1" applyFont="1" applyFill="1" applyBorder="1" applyAlignment="1">
      <alignment horizontal="center" vertical="center" wrapText="1"/>
    </xf>
    <xf numFmtId="186" fontId="3" fillId="2" borderId="1" xfId="0" applyNumberFormat="1" applyFont="1" applyFill="1" applyBorder="1" applyAlignment="1">
      <alignment horizontal="left" vertical="center" wrapText="1"/>
    </xf>
    <xf numFmtId="0" fontId="42" fillId="11" borderId="1" xfId="0" applyFont="1" applyFill="1" applyBorder="1" applyAlignment="1">
      <alignment horizontal="left" vertical="center"/>
    </xf>
    <xf numFmtId="0" fontId="42" fillId="11" borderId="1" xfId="0" applyFont="1" applyFill="1" applyBorder="1" applyAlignment="1">
      <alignment horizontal="left" vertical="center" wrapText="1"/>
    </xf>
    <xf numFmtId="0" fontId="42" fillId="11" borderId="2" xfId="0" applyFont="1" applyFill="1" applyBorder="1" applyAlignment="1">
      <alignment horizontal="left" vertical="center" wrapText="1"/>
    </xf>
    <xf numFmtId="0" fontId="42" fillId="11" borderId="5" xfId="0" applyFont="1" applyFill="1" applyBorder="1" applyAlignment="1">
      <alignment horizontal="left" vertical="center" wrapText="1"/>
    </xf>
    <xf numFmtId="0" fontId="42" fillId="11" borderId="3" xfId="0" applyFont="1" applyFill="1" applyBorder="1" applyAlignment="1">
      <alignment horizontal="left" vertical="center" wrapText="1"/>
    </xf>
    <xf numFmtId="0" fontId="42" fillId="11" borderId="1" xfId="0" applyFont="1" applyFill="1" applyBorder="1" applyAlignment="1">
      <alignment vertical="center" wrapText="1"/>
    </xf>
    <xf numFmtId="0" fontId="42" fillId="11" borderId="2" xfId="0" applyFont="1" applyFill="1" applyBorder="1" applyAlignment="1">
      <alignment vertical="center" wrapText="1"/>
    </xf>
    <xf numFmtId="0" fontId="43" fillId="12" borderId="2" xfId="0" applyFont="1" applyFill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923925</xdr:colOff>
      <xdr:row>3</xdr:row>
      <xdr:rowOff>2667000</xdr:rowOff>
    </xdr:from>
    <xdr:to>
      <xdr:col>6</xdr:col>
      <xdr:colOff>1476375</xdr:colOff>
      <xdr:row>8</xdr:row>
      <xdr:rowOff>400050</xdr:rowOff>
    </xdr:to>
    <xdr:sp macro="" textlink="">
      <xdr:nvSpPr>
        <xdr:cNvPr id="2" name="화살표: 아래쪽 1">
          <a:extLst>
            <a:ext uri="{FF2B5EF4-FFF2-40B4-BE49-F238E27FC236}">
              <a16:creationId xmlns:a16="http://schemas.microsoft.com/office/drawing/2014/main" id="{E90925EE-15A0-669F-8829-5506A9E3C9F0}"/>
            </a:ext>
          </a:extLst>
        </xdr:cNvPr>
        <xdr:cNvSpPr/>
      </xdr:nvSpPr>
      <xdr:spPr>
        <a:xfrm>
          <a:off x="9191625" y="3476625"/>
          <a:ext cx="552450" cy="4171950"/>
        </a:xfrm>
        <a:prstGeom prst="downArrow">
          <a:avLst>
            <a:gd name="adj1" fmla="val 50000"/>
            <a:gd name="adj2" fmla="val 185535"/>
          </a:avLst>
        </a:prstGeom>
        <a:solidFill>
          <a:schemeClr val="accent1">
            <a:alpha val="5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495300</xdr:colOff>
      <xdr:row>3</xdr:row>
      <xdr:rowOff>1828800</xdr:rowOff>
    </xdr:from>
    <xdr:to>
      <xdr:col>6</xdr:col>
      <xdr:colOff>1790700</xdr:colOff>
      <xdr:row>3</xdr:row>
      <xdr:rowOff>2657475</xdr:rowOff>
    </xdr:to>
    <xdr:sp macro="" textlink="">
      <xdr:nvSpPr>
        <xdr:cNvPr id="3" name="직사각형 2">
          <a:extLst>
            <a:ext uri="{FF2B5EF4-FFF2-40B4-BE49-F238E27FC236}">
              <a16:creationId xmlns:a16="http://schemas.microsoft.com/office/drawing/2014/main" id="{25C1E4A0-230A-7192-9D4F-A4F3E1E01E8A}"/>
            </a:ext>
          </a:extLst>
        </xdr:cNvPr>
        <xdr:cNvSpPr/>
      </xdr:nvSpPr>
      <xdr:spPr>
        <a:xfrm>
          <a:off x="8763000" y="2638425"/>
          <a:ext cx="1295400" cy="8286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ko-KR" altLang="en-US" sz="3000"/>
            <a:t>결론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12</xdr:row>
      <xdr:rowOff>247650</xdr:rowOff>
    </xdr:from>
    <xdr:to>
      <xdr:col>8</xdr:col>
      <xdr:colOff>542925</xdr:colOff>
      <xdr:row>12</xdr:row>
      <xdr:rowOff>247650</xdr:rowOff>
    </xdr:to>
    <xdr:cxnSp macro="">
      <xdr:nvCxnSpPr>
        <xdr:cNvPr id="4" name="직선 화살표 연결선 3">
          <a:extLst>
            <a:ext uri="{FF2B5EF4-FFF2-40B4-BE49-F238E27FC236}">
              <a16:creationId xmlns:a16="http://schemas.microsoft.com/office/drawing/2014/main" id="{DE1B2A53-1B32-E3F3-D82E-EDB9F0352FE9}"/>
            </a:ext>
          </a:extLst>
        </xdr:cNvPr>
        <xdr:cNvCxnSpPr/>
      </xdr:nvCxnSpPr>
      <xdr:spPr>
        <a:xfrm>
          <a:off x="1362075" y="3990975"/>
          <a:ext cx="9248775" cy="0"/>
        </a:xfrm>
        <a:prstGeom prst="straightConnector1">
          <a:avLst/>
        </a:prstGeom>
        <a:ln w="12700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13</xdr:row>
      <xdr:rowOff>190500</xdr:rowOff>
    </xdr:from>
    <xdr:to>
      <xdr:col>8</xdr:col>
      <xdr:colOff>361950</xdr:colOff>
      <xdr:row>13</xdr:row>
      <xdr:rowOff>190500</xdr:rowOff>
    </xdr:to>
    <xdr:cxnSp macro="">
      <xdr:nvCxnSpPr>
        <xdr:cNvPr id="5" name="직선 화살표 연결선 4">
          <a:extLst>
            <a:ext uri="{FF2B5EF4-FFF2-40B4-BE49-F238E27FC236}">
              <a16:creationId xmlns:a16="http://schemas.microsoft.com/office/drawing/2014/main" id="{9A296C8C-29FC-9A5E-3A2E-0D061F923B9C}"/>
            </a:ext>
          </a:extLst>
        </xdr:cNvPr>
        <xdr:cNvCxnSpPr/>
      </xdr:nvCxnSpPr>
      <xdr:spPr>
        <a:xfrm>
          <a:off x="7105650" y="4848225"/>
          <a:ext cx="3629025" cy="0"/>
        </a:xfrm>
        <a:prstGeom prst="straightConnector1">
          <a:avLst/>
        </a:prstGeom>
        <a:ln w="12700">
          <a:solidFill>
            <a:schemeClr val="tx1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1591235</xdr:colOff>
      <xdr:row>21</xdr:row>
      <xdr:rowOff>342900</xdr:rowOff>
    </xdr:from>
    <xdr:to>
      <xdr:col>9</xdr:col>
      <xdr:colOff>66675</xdr:colOff>
      <xdr:row>24</xdr:row>
      <xdr:rowOff>336177</xdr:rowOff>
    </xdr:to>
    <xdr:sp macro="" textlink="">
      <xdr:nvSpPr>
        <xdr:cNvPr id="12" name="타원 11">
          <a:extLst>
            <a:ext uri="{FF2B5EF4-FFF2-40B4-BE49-F238E27FC236}">
              <a16:creationId xmlns:a16="http://schemas.microsoft.com/office/drawing/2014/main" id="{106785F8-C977-48AB-A72B-ECA1E33DF0A8}"/>
            </a:ext>
          </a:extLst>
        </xdr:cNvPr>
        <xdr:cNvSpPr/>
      </xdr:nvSpPr>
      <xdr:spPr>
        <a:xfrm>
          <a:off x="10936941" y="9453282"/>
          <a:ext cx="2206999" cy="1147483"/>
        </a:xfrm>
        <a:prstGeom prst="ellipse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7</xdr:col>
      <xdr:colOff>829235</xdr:colOff>
      <xdr:row>23</xdr:row>
      <xdr:rowOff>28575</xdr:rowOff>
    </xdr:from>
    <xdr:to>
      <xdr:col>9</xdr:col>
      <xdr:colOff>123825</xdr:colOff>
      <xdr:row>24</xdr:row>
      <xdr:rowOff>179294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4148B8A6-F9BE-46C9-B013-FBFE5ECA5CA5}"/>
            </a:ext>
          </a:extLst>
        </xdr:cNvPr>
        <xdr:cNvSpPr txBox="1"/>
      </xdr:nvSpPr>
      <xdr:spPr>
        <a:xfrm>
          <a:off x="10174941" y="9912163"/>
          <a:ext cx="3026149" cy="53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solidFill>
                <a:srgbClr val="C00000"/>
              </a:solidFill>
              <a:latin typeface="+mn-ea"/>
              <a:ea typeface="+mn-ea"/>
            </a:rPr>
            <a:t>수평주행 </a:t>
          </a:r>
          <a:r>
            <a:rPr lang="en-US" altLang="ko-KR" sz="2000" b="1">
              <a:solidFill>
                <a:srgbClr val="C00000"/>
              </a:solidFill>
              <a:latin typeface="+mn-ea"/>
              <a:ea typeface="+mn-ea"/>
            </a:rPr>
            <a:t>Wh</a:t>
          </a:r>
          <a:r>
            <a:rPr lang="ko-KR" altLang="en-US" sz="2000" b="1">
              <a:solidFill>
                <a:srgbClr val="C00000"/>
              </a:solidFill>
              <a:latin typeface="+mn-ea"/>
              <a:ea typeface="+mn-ea"/>
            </a:rPr>
            <a:t> </a:t>
          </a:r>
          <a:r>
            <a:rPr lang="en-US" altLang="ko-KR" sz="2000" b="1">
              <a:solidFill>
                <a:srgbClr val="C00000"/>
              </a:solidFill>
              <a:latin typeface="+mn-ea"/>
              <a:ea typeface="+mn-ea"/>
            </a:rPr>
            <a:t>: XY_Wh</a:t>
          </a:r>
          <a:endParaRPr lang="ko-KR" altLang="en-US" sz="2000" b="1">
            <a:solidFill>
              <a:srgbClr val="C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1279377</xdr:colOff>
      <xdr:row>8</xdr:row>
      <xdr:rowOff>266406</xdr:rowOff>
    </xdr:from>
    <xdr:to>
      <xdr:col>8</xdr:col>
      <xdr:colOff>1637195</xdr:colOff>
      <xdr:row>23</xdr:row>
      <xdr:rowOff>258231</xdr:rowOff>
    </xdr:to>
    <xdr:sp macro="" textlink="">
      <xdr:nvSpPr>
        <xdr:cNvPr id="15" name="원호 14">
          <a:extLst>
            <a:ext uri="{FF2B5EF4-FFF2-40B4-BE49-F238E27FC236}">
              <a16:creationId xmlns:a16="http://schemas.microsoft.com/office/drawing/2014/main" id="{13AA4161-4874-4E01-91E1-C7AA06117745}"/>
            </a:ext>
          </a:extLst>
        </xdr:cNvPr>
        <xdr:cNvSpPr/>
      </xdr:nvSpPr>
      <xdr:spPr>
        <a:xfrm rot="4723792">
          <a:off x="3608300" y="1299248"/>
          <a:ext cx="6704148" cy="10980994"/>
        </a:xfrm>
        <a:prstGeom prst="arc">
          <a:avLst>
            <a:gd name="adj1" fmla="val 16318196"/>
            <a:gd name="adj2" fmla="val 20268100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1086970</xdr:colOff>
      <xdr:row>21</xdr:row>
      <xdr:rowOff>342900</xdr:rowOff>
    </xdr:from>
    <xdr:to>
      <xdr:col>4</xdr:col>
      <xdr:colOff>268380</xdr:colOff>
      <xdr:row>24</xdr:row>
      <xdr:rowOff>336177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5C9666AE-653E-A354-6394-F7F0E56777CC}"/>
            </a:ext>
          </a:extLst>
        </xdr:cNvPr>
        <xdr:cNvSpPr/>
      </xdr:nvSpPr>
      <xdr:spPr>
        <a:xfrm>
          <a:off x="2577352" y="9453282"/>
          <a:ext cx="2206999" cy="1147483"/>
        </a:xfrm>
        <a:prstGeom prst="ellipse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481854</xdr:colOff>
      <xdr:row>23</xdr:row>
      <xdr:rowOff>28575</xdr:rowOff>
    </xdr:from>
    <xdr:to>
      <xdr:col>4</xdr:col>
      <xdr:colOff>325531</xdr:colOff>
      <xdr:row>24</xdr:row>
      <xdr:rowOff>179294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D3C502-F44F-16A9-D215-A337F8DAFE15}"/>
            </a:ext>
          </a:extLst>
        </xdr:cNvPr>
        <xdr:cNvSpPr txBox="1"/>
      </xdr:nvSpPr>
      <xdr:spPr>
        <a:xfrm>
          <a:off x="1972236" y="9912163"/>
          <a:ext cx="2869266" cy="531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solidFill>
                <a:srgbClr val="C00000"/>
              </a:solidFill>
              <a:latin typeface="+mn-ea"/>
              <a:ea typeface="+mn-ea"/>
            </a:rPr>
            <a:t>수평주행 전류 </a:t>
          </a:r>
          <a:r>
            <a:rPr lang="en-US" altLang="ko-KR" sz="2000" b="1">
              <a:solidFill>
                <a:srgbClr val="C00000"/>
              </a:solidFill>
              <a:latin typeface="+mn-ea"/>
              <a:ea typeface="+mn-ea"/>
            </a:rPr>
            <a:t>: XY_A</a:t>
          </a:r>
          <a:endParaRPr lang="ko-KR" altLang="en-US" sz="2000" b="1">
            <a:solidFill>
              <a:srgbClr val="C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66675</xdr:colOff>
      <xdr:row>11</xdr:row>
      <xdr:rowOff>419100</xdr:rowOff>
    </xdr:from>
    <xdr:to>
      <xdr:col>7</xdr:col>
      <xdr:colOff>1590675</xdr:colOff>
      <xdr:row>14</xdr:row>
      <xdr:rowOff>285750</xdr:rowOff>
    </xdr:to>
    <xdr:sp macro="" textlink="">
      <xdr:nvSpPr>
        <xdr:cNvPr id="2" name="타원 1">
          <a:extLst>
            <a:ext uri="{FF2B5EF4-FFF2-40B4-BE49-F238E27FC236}">
              <a16:creationId xmlns:a16="http://schemas.microsoft.com/office/drawing/2014/main" id="{995B50D3-D457-48E2-8EF6-D3C257869E33}"/>
            </a:ext>
          </a:extLst>
        </xdr:cNvPr>
        <xdr:cNvSpPr/>
      </xdr:nvSpPr>
      <xdr:spPr>
        <a:xfrm>
          <a:off x="8496300" y="3667125"/>
          <a:ext cx="1524000" cy="7239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1</xdr:col>
      <xdr:colOff>76200</xdr:colOff>
      <xdr:row>6</xdr:row>
      <xdr:rowOff>104774</xdr:rowOff>
    </xdr:from>
    <xdr:to>
      <xdr:col>1</xdr:col>
      <xdr:colOff>440155</xdr:colOff>
      <xdr:row>6</xdr:row>
      <xdr:rowOff>419099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675BD8C9-A740-D5D1-F5CD-EC0910632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3999"/>
          <a:ext cx="363955" cy="314325"/>
        </a:xfrm>
        <a:prstGeom prst="rect">
          <a:avLst/>
        </a:prstGeom>
      </xdr:spPr>
    </xdr:pic>
    <xdr:clientData/>
  </xdr:twoCellAnchor>
  <xdr:twoCellAnchor>
    <xdr:from>
      <xdr:col>7</xdr:col>
      <xdr:colOff>66675</xdr:colOff>
      <xdr:row>18</xdr:row>
      <xdr:rowOff>419100</xdr:rowOff>
    </xdr:from>
    <xdr:to>
      <xdr:col>7</xdr:col>
      <xdr:colOff>1590675</xdr:colOff>
      <xdr:row>21</xdr:row>
      <xdr:rowOff>285750</xdr:rowOff>
    </xdr:to>
    <xdr:sp macro="" textlink="">
      <xdr:nvSpPr>
        <xdr:cNvPr id="6" name="타원 5">
          <a:extLst>
            <a:ext uri="{FF2B5EF4-FFF2-40B4-BE49-F238E27FC236}">
              <a16:creationId xmlns:a16="http://schemas.microsoft.com/office/drawing/2014/main" id="{602B0F2B-7043-4186-86C5-89FF17824740}"/>
            </a:ext>
          </a:extLst>
        </xdr:cNvPr>
        <xdr:cNvSpPr/>
      </xdr:nvSpPr>
      <xdr:spPr>
        <a:xfrm>
          <a:off x="8496300" y="4429125"/>
          <a:ext cx="1524000" cy="723900"/>
        </a:xfrm>
        <a:prstGeom prst="ellipse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4</xdr:col>
      <xdr:colOff>1352550</xdr:colOff>
      <xdr:row>13</xdr:row>
      <xdr:rowOff>219075</xdr:rowOff>
    </xdr:from>
    <xdr:to>
      <xdr:col>5</xdr:col>
      <xdr:colOff>390525</xdr:colOff>
      <xdr:row>14</xdr:row>
      <xdr:rowOff>381000</xdr:rowOff>
    </xdr:to>
    <xdr:cxnSp macro="">
      <xdr:nvCxnSpPr>
        <xdr:cNvPr id="10" name="직선 화살표 연결선 9">
          <a:extLst>
            <a:ext uri="{FF2B5EF4-FFF2-40B4-BE49-F238E27FC236}">
              <a16:creationId xmlns:a16="http://schemas.microsoft.com/office/drawing/2014/main" id="{C1F17792-A374-C08C-C9A9-0811B29303C3}"/>
            </a:ext>
          </a:extLst>
        </xdr:cNvPr>
        <xdr:cNvCxnSpPr/>
      </xdr:nvCxnSpPr>
      <xdr:spPr>
        <a:xfrm flipV="1">
          <a:off x="6486525" y="8296275"/>
          <a:ext cx="685800" cy="590550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1343025</xdr:colOff>
      <xdr:row>13</xdr:row>
      <xdr:rowOff>219075</xdr:rowOff>
    </xdr:from>
    <xdr:to>
      <xdr:col>6</xdr:col>
      <xdr:colOff>190500</xdr:colOff>
      <xdr:row>14</xdr:row>
      <xdr:rowOff>333375</xdr:rowOff>
    </xdr:to>
    <xdr:cxnSp macro="">
      <xdr:nvCxnSpPr>
        <xdr:cNvPr id="11" name="직선 화살표 연결선 10">
          <a:extLst>
            <a:ext uri="{FF2B5EF4-FFF2-40B4-BE49-F238E27FC236}">
              <a16:creationId xmlns:a16="http://schemas.microsoft.com/office/drawing/2014/main" id="{C23AF9E5-B4E0-7717-0177-F23C247F8679}"/>
            </a:ext>
          </a:extLst>
        </xdr:cNvPr>
        <xdr:cNvCxnSpPr/>
      </xdr:nvCxnSpPr>
      <xdr:spPr>
        <a:xfrm flipH="1" flipV="1">
          <a:off x="8124825" y="4657725"/>
          <a:ext cx="495300" cy="542925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7</xdr:row>
      <xdr:rowOff>180975</xdr:rowOff>
    </xdr:from>
    <xdr:to>
      <xdr:col>4</xdr:col>
      <xdr:colOff>514350</xdr:colOff>
      <xdr:row>7</xdr:row>
      <xdr:rowOff>2686050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DA7A5528-2FC4-378A-3749-D16BB2C70CF1}"/>
            </a:ext>
          </a:extLst>
        </xdr:cNvPr>
        <xdr:cNvSpPr txBox="1"/>
      </xdr:nvSpPr>
      <xdr:spPr>
        <a:xfrm>
          <a:off x="428625" y="2190750"/>
          <a:ext cx="5219700" cy="2505075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ko-KR" sz="1200" b="1"/>
            <a:t>*** </a:t>
          </a:r>
          <a:r>
            <a:rPr lang="ko-KR" altLang="en-US" sz="1200" b="1"/>
            <a:t>주석 </a:t>
          </a:r>
          <a:r>
            <a:rPr lang="en-US" altLang="ko-KR" sz="1200" b="1"/>
            <a:t>***</a:t>
          </a:r>
          <a:br>
            <a:rPr lang="en-US" altLang="ko-KR" sz="1200"/>
          </a:br>
          <a:br>
            <a:rPr lang="en-US" altLang="ko-KR" sz="1200"/>
          </a:br>
          <a:r>
            <a:rPr lang="ko-KR" altLang="en-US" sz="1200"/>
            <a:t>가속구간의 동력이나 정속구간의 동력이나 비슷하다</a:t>
          </a:r>
          <a:r>
            <a:rPr lang="en-US" altLang="ko-KR" sz="1200"/>
            <a:t>.</a:t>
          </a:r>
        </a:p>
        <a:p>
          <a:r>
            <a:rPr lang="ko-KR" altLang="en-US" sz="1200" baseline="0"/>
            <a:t>가속 구간의 가속도가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중력가속도에 비해 </a:t>
          </a:r>
          <a:r>
            <a:rPr lang="ko-KR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200" baseline="0"/>
            <a:t>상대적으로 낮기 때문이다</a:t>
          </a:r>
          <a:r>
            <a:rPr lang="en-US" altLang="ko-KR" sz="1200" baseline="0"/>
            <a:t>.</a:t>
          </a:r>
        </a:p>
        <a:p>
          <a:endParaRPr lang="en-US" altLang="ko-KR" sz="1200" baseline="0"/>
        </a:p>
        <a:p>
          <a:r>
            <a:rPr lang="ko-KR" altLang="en-US" sz="1200">
              <a:solidFill>
                <a:srgbClr val="0000FF"/>
              </a:solidFill>
            </a:rPr>
            <a:t>위에서 계산된 가속구간에서 필요동력</a:t>
          </a:r>
          <a:r>
            <a:rPr lang="en-US" altLang="ko-KR" sz="1200">
              <a:solidFill>
                <a:srgbClr val="0000FF"/>
              </a:solidFill>
            </a:rPr>
            <a:t>(E) </a:t>
          </a:r>
          <a:r>
            <a:rPr lang="ko-KR" altLang="en-US" sz="1200">
              <a:solidFill>
                <a:srgbClr val="0000FF"/>
              </a:solidFill>
            </a:rPr>
            <a:t>보다 약 </a:t>
          </a:r>
          <a:r>
            <a:rPr lang="en-US" altLang="ko-KR" sz="1200">
              <a:solidFill>
                <a:srgbClr val="0000FF"/>
              </a:solidFill>
            </a:rPr>
            <a:t>1.5</a:t>
          </a:r>
          <a:r>
            <a:rPr lang="ko-KR" altLang="en-US" sz="1200">
              <a:solidFill>
                <a:srgbClr val="0000FF"/>
              </a:solidFill>
            </a:rPr>
            <a:t>배 여유를 둔</a:t>
          </a:r>
          <a:r>
            <a:rPr lang="ko-KR" altLang="en-US" sz="1200" baseline="0">
              <a:solidFill>
                <a:srgbClr val="0000FF"/>
              </a:solidFill>
            </a:rPr>
            <a:t> 동력</a:t>
          </a:r>
          <a:r>
            <a:rPr lang="en-US" altLang="ko-KR" sz="1200" baseline="0">
              <a:solidFill>
                <a:srgbClr val="0000FF"/>
              </a:solidFill>
            </a:rPr>
            <a:t>(W,</a:t>
          </a:r>
          <a:r>
            <a:rPr lang="ko-KR" altLang="en-US" sz="1200" baseline="0">
              <a:solidFill>
                <a:srgbClr val="0000FF"/>
              </a:solidFill>
            </a:rPr>
            <a:t>와트</a:t>
          </a:r>
          <a:r>
            <a:rPr lang="en-US" altLang="ko-KR" sz="1200" baseline="0">
              <a:solidFill>
                <a:srgbClr val="0000FF"/>
              </a:solidFill>
            </a:rPr>
            <a:t>)</a:t>
          </a:r>
          <a:r>
            <a:rPr lang="ko-KR" altLang="en-US" sz="1200" baseline="0">
              <a:solidFill>
                <a:srgbClr val="0000FF"/>
              </a:solidFill>
            </a:rPr>
            <a:t>을 </a:t>
          </a:r>
          <a:r>
            <a:rPr lang="ko-KR" altLang="ko-KR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배터리가 충분히 공급할 수 있도록 </a:t>
          </a:r>
          <a:r>
            <a:rPr lang="ko-KR" altLang="en-US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배터리를 선정한다</a:t>
          </a:r>
          <a:r>
            <a:rPr lang="en-US" altLang="ko-KR" sz="120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  <a:br>
            <a:rPr lang="en-US" altLang="ko-KR" sz="1200"/>
          </a:br>
          <a:r>
            <a:rPr lang="en-US" altLang="ko-KR" sz="1200"/>
            <a:t>(</a:t>
          </a:r>
          <a:r>
            <a:rPr lang="ko-KR" altLang="en-US" sz="1200"/>
            <a:t>참고 </a:t>
          </a:r>
          <a:r>
            <a:rPr lang="en-US" altLang="ko-KR" sz="1200"/>
            <a:t>:  1.5</a:t>
          </a:r>
          <a:r>
            <a:rPr lang="ko-KR" altLang="en-US" sz="1200"/>
            <a:t>배 여유를 두는 이유는 예기치 못한 돌발적인 토크가 필요할 수도 있기 때문 </a:t>
          </a:r>
          <a:r>
            <a:rPr lang="en-US" altLang="ko-KR" sz="1200"/>
            <a:t>)</a:t>
          </a:r>
        </a:p>
        <a:p>
          <a:endParaRPr lang="en-US" altLang="ko-KR" sz="1200"/>
        </a:p>
        <a:p>
          <a:br>
            <a:rPr lang="en-US" altLang="ko-KR" sz="1200"/>
          </a:br>
          <a:br>
            <a:rPr lang="en-US" altLang="ko-KR" sz="1200"/>
          </a:br>
          <a:endParaRPr lang="ko-KR" altLang="en-US" sz="1200"/>
        </a:p>
      </xdr:txBody>
    </xdr:sp>
    <xdr:clientData/>
  </xdr:twoCellAnchor>
  <xdr:twoCellAnchor>
    <xdr:from>
      <xdr:col>3</xdr:col>
      <xdr:colOff>780983</xdr:colOff>
      <xdr:row>31</xdr:row>
      <xdr:rowOff>233369</xdr:rowOff>
    </xdr:from>
    <xdr:to>
      <xdr:col>5</xdr:col>
      <xdr:colOff>152467</xdr:colOff>
      <xdr:row>38</xdr:row>
      <xdr:rowOff>42856</xdr:rowOff>
    </xdr:to>
    <xdr:sp macro="" textlink="">
      <xdr:nvSpPr>
        <xdr:cNvPr id="21" name="원호 20">
          <a:extLst>
            <a:ext uri="{FF2B5EF4-FFF2-40B4-BE49-F238E27FC236}">
              <a16:creationId xmlns:a16="http://schemas.microsoft.com/office/drawing/2014/main" id="{11478312-1FE5-66C8-B90C-34FF5C837CC2}"/>
            </a:ext>
          </a:extLst>
        </xdr:cNvPr>
        <xdr:cNvSpPr/>
      </xdr:nvSpPr>
      <xdr:spPr>
        <a:xfrm rot="3600000">
          <a:off x="4071944" y="16735358"/>
          <a:ext cx="3057512" cy="2667134"/>
        </a:xfrm>
        <a:prstGeom prst="arc">
          <a:avLst>
            <a:gd name="adj1" fmla="val 15158123"/>
            <a:gd name="adj2" fmla="val 21592661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66675</xdr:colOff>
      <xdr:row>26</xdr:row>
      <xdr:rowOff>419100</xdr:rowOff>
    </xdr:from>
    <xdr:to>
      <xdr:col>2</xdr:col>
      <xdr:colOff>1590675</xdr:colOff>
      <xdr:row>29</xdr:row>
      <xdr:rowOff>285750</xdr:rowOff>
    </xdr:to>
    <xdr:sp macro="" textlink="">
      <xdr:nvSpPr>
        <xdr:cNvPr id="23" name="타원 22">
          <a:extLst>
            <a:ext uri="{FF2B5EF4-FFF2-40B4-BE49-F238E27FC236}">
              <a16:creationId xmlns:a16="http://schemas.microsoft.com/office/drawing/2014/main" id="{4B14F9F9-9552-E730-F20F-D49EBDA49108}"/>
            </a:ext>
          </a:extLst>
        </xdr:cNvPr>
        <xdr:cNvSpPr/>
      </xdr:nvSpPr>
      <xdr:spPr>
        <a:xfrm>
          <a:off x="1905000" y="10086975"/>
          <a:ext cx="1524000" cy="723900"/>
        </a:xfrm>
        <a:prstGeom prst="ellipse">
          <a:avLst/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ko-KR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279437</xdr:colOff>
      <xdr:row>10</xdr:row>
      <xdr:rowOff>167188</xdr:rowOff>
    </xdr:from>
    <xdr:to>
      <xdr:col>7</xdr:col>
      <xdr:colOff>1920142</xdr:colOff>
      <xdr:row>28</xdr:row>
      <xdr:rowOff>265825</xdr:rowOff>
    </xdr:to>
    <xdr:sp macro="" textlink="">
      <xdr:nvSpPr>
        <xdr:cNvPr id="8" name="원호 7">
          <a:extLst>
            <a:ext uri="{FF2B5EF4-FFF2-40B4-BE49-F238E27FC236}">
              <a16:creationId xmlns:a16="http://schemas.microsoft.com/office/drawing/2014/main" id="{82749AAD-5F96-6FDE-8474-5E15CA7F079B}"/>
            </a:ext>
          </a:extLst>
        </xdr:cNvPr>
        <xdr:cNvSpPr/>
      </xdr:nvSpPr>
      <xdr:spPr>
        <a:xfrm rot="3600000">
          <a:off x="2869746" y="6101754"/>
          <a:ext cx="8375862" cy="9879830"/>
        </a:xfrm>
        <a:prstGeom prst="arc">
          <a:avLst>
            <a:gd name="adj1" fmla="val 16314830"/>
            <a:gd name="adj2" fmla="val 3660172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83239</xdr:colOff>
      <xdr:row>25</xdr:row>
      <xdr:rowOff>211691</xdr:rowOff>
    </xdr:from>
    <xdr:to>
      <xdr:col>4</xdr:col>
      <xdr:colOff>260563</xdr:colOff>
      <xdr:row>34</xdr:row>
      <xdr:rowOff>348765</xdr:rowOff>
    </xdr:to>
    <xdr:sp macro="" textlink="">
      <xdr:nvSpPr>
        <xdr:cNvPr id="9" name="원호 8">
          <a:extLst>
            <a:ext uri="{FF2B5EF4-FFF2-40B4-BE49-F238E27FC236}">
              <a16:creationId xmlns:a16="http://schemas.microsoft.com/office/drawing/2014/main" id="{65A5A519-998F-5D9E-F578-4DDC3C2B5EDD}"/>
            </a:ext>
          </a:extLst>
        </xdr:cNvPr>
        <xdr:cNvSpPr/>
      </xdr:nvSpPr>
      <xdr:spPr>
        <a:xfrm rot="18421625">
          <a:off x="2560814" y="14964841"/>
          <a:ext cx="3975649" cy="1825149"/>
        </a:xfrm>
        <a:prstGeom prst="arc">
          <a:avLst>
            <a:gd name="adj1" fmla="val 16919017"/>
            <a:gd name="adj2" fmla="val 1329224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2</xdr:col>
      <xdr:colOff>380965</xdr:colOff>
      <xdr:row>24</xdr:row>
      <xdr:rowOff>377025</xdr:rowOff>
    </xdr:from>
    <xdr:to>
      <xdr:col>4</xdr:col>
      <xdr:colOff>1322698</xdr:colOff>
      <xdr:row>34</xdr:row>
      <xdr:rowOff>200025</xdr:rowOff>
    </xdr:to>
    <xdr:sp macro="" textlink="">
      <xdr:nvSpPr>
        <xdr:cNvPr id="12" name="원호 11">
          <a:extLst>
            <a:ext uri="{FF2B5EF4-FFF2-40B4-BE49-F238E27FC236}">
              <a16:creationId xmlns:a16="http://schemas.microsoft.com/office/drawing/2014/main" id="{AA9F0F16-BAFA-37D9-D276-AA2F9BA56891}"/>
            </a:ext>
          </a:extLst>
        </xdr:cNvPr>
        <xdr:cNvSpPr/>
      </xdr:nvSpPr>
      <xdr:spPr>
        <a:xfrm rot="19178227">
          <a:off x="2285965" y="13673925"/>
          <a:ext cx="4237383" cy="4042575"/>
        </a:xfrm>
        <a:prstGeom prst="arc">
          <a:avLst>
            <a:gd name="adj1" fmla="val 14154074"/>
            <a:gd name="adj2" fmla="val 1432138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4</xdr:col>
      <xdr:colOff>914400</xdr:colOff>
      <xdr:row>7</xdr:row>
      <xdr:rowOff>152861</xdr:rowOff>
    </xdr:from>
    <xdr:to>
      <xdr:col>7</xdr:col>
      <xdr:colOff>1323974</xdr:colOff>
      <xdr:row>8</xdr:row>
      <xdr:rowOff>838200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7E66794C-8B44-0F5F-6412-0AD40A88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48375" y="2162636"/>
          <a:ext cx="5353049" cy="3933364"/>
        </a:xfrm>
        <a:prstGeom prst="rect">
          <a:avLst/>
        </a:prstGeom>
        <a:ln>
          <a:solidFill>
            <a:schemeClr val="accent1">
              <a:shade val="15000"/>
            </a:schemeClr>
          </a:solidFill>
        </a:ln>
      </xdr:spPr>
    </xdr:pic>
    <xdr:clientData/>
  </xdr:twoCellAnchor>
  <xdr:twoCellAnchor>
    <xdr:from>
      <xdr:col>6</xdr:col>
      <xdr:colOff>1476376</xdr:colOff>
      <xdr:row>37</xdr:row>
      <xdr:rowOff>409574</xdr:rowOff>
    </xdr:from>
    <xdr:to>
      <xdr:col>8</xdr:col>
      <xdr:colOff>76200</xdr:colOff>
      <xdr:row>39</xdr:row>
      <xdr:rowOff>47625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2C4D41F2-EBBD-51C3-479F-2A26F4C27B2B}"/>
            </a:ext>
          </a:extLst>
        </xdr:cNvPr>
        <xdr:cNvSpPr txBox="1"/>
      </xdr:nvSpPr>
      <xdr:spPr>
        <a:xfrm>
          <a:off x="9972676" y="20364449"/>
          <a:ext cx="2314574" cy="495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ko-KR" altLang="ko-KR" sz="2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수</a:t>
          </a:r>
          <a:r>
            <a:rPr lang="ko-KR" altLang="en-US" sz="2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직구동</a:t>
          </a:r>
          <a:r>
            <a:rPr lang="ko-KR" altLang="ko-KR" sz="2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 </a:t>
          </a:r>
          <a:r>
            <a:rPr lang="en-US" altLang="ko-KR" sz="2000" b="1">
              <a:solidFill>
                <a:srgbClr val="C00000"/>
              </a:solidFill>
              <a:effectLst/>
              <a:latin typeface="+mn-ea"/>
              <a:ea typeface="+mn-ea"/>
              <a:cs typeface="+mn-cs"/>
            </a:rPr>
            <a:t>: </a:t>
          </a:r>
          <a:r>
            <a:rPr lang="en-US" altLang="ko-KR" sz="2000" b="1">
              <a:solidFill>
                <a:srgbClr val="C00000"/>
              </a:solidFill>
              <a:latin typeface="+mn-ea"/>
              <a:ea typeface="+mn-ea"/>
            </a:rPr>
            <a:t>ZZ_Wh</a:t>
          </a:r>
          <a:endParaRPr lang="ko-KR" altLang="en-US" sz="2000" b="1">
            <a:solidFill>
              <a:srgbClr val="C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</xdr:col>
      <xdr:colOff>695326</xdr:colOff>
      <xdr:row>28</xdr:row>
      <xdr:rowOff>371474</xdr:rowOff>
    </xdr:from>
    <xdr:to>
      <xdr:col>4</xdr:col>
      <xdr:colOff>1600200</xdr:colOff>
      <xdr:row>29</xdr:row>
      <xdr:rowOff>409574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98A32F31-A7CA-F3D0-867C-DF6374320AC0}"/>
            </a:ext>
          </a:extLst>
        </xdr:cNvPr>
        <xdr:cNvSpPr txBox="1"/>
      </xdr:nvSpPr>
      <xdr:spPr>
        <a:xfrm>
          <a:off x="4248151" y="16059149"/>
          <a:ext cx="2552699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2000" b="1">
              <a:solidFill>
                <a:srgbClr val="C00000"/>
              </a:solidFill>
            </a:rPr>
            <a:t>수직구동 전류</a:t>
          </a:r>
          <a:r>
            <a:rPr lang="en-US" altLang="ko-KR" sz="2000" b="1">
              <a:solidFill>
                <a:srgbClr val="C00000"/>
              </a:solidFill>
            </a:rPr>
            <a:t>: ZZ_A</a:t>
          </a:r>
          <a:endParaRPr lang="ko-KR" altLang="en-US" sz="20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523875</xdr:colOff>
      <xdr:row>28</xdr:row>
      <xdr:rowOff>381000</xdr:rowOff>
    </xdr:from>
    <xdr:to>
      <xdr:col>2</xdr:col>
      <xdr:colOff>1066800</xdr:colOff>
      <xdr:row>29</xdr:row>
      <xdr:rowOff>314325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DB47A6C-D8F3-D658-DB0E-5407C68149BA}"/>
            </a:ext>
          </a:extLst>
        </xdr:cNvPr>
        <xdr:cNvSpPr txBox="1"/>
      </xdr:nvSpPr>
      <xdr:spPr>
        <a:xfrm>
          <a:off x="2362200" y="14820900"/>
          <a:ext cx="542925" cy="361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ko-KR" sz="2000">
              <a:solidFill>
                <a:srgbClr val="FF0000"/>
              </a:solidFill>
            </a:rPr>
            <a:t>V</a:t>
          </a:r>
          <a:endParaRPr lang="ko-KR" altLang="en-US" sz="20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1428750</xdr:colOff>
      <xdr:row>14</xdr:row>
      <xdr:rowOff>400050</xdr:rowOff>
    </xdr:from>
    <xdr:to>
      <xdr:col>4</xdr:col>
      <xdr:colOff>333375</xdr:colOff>
      <xdr:row>14</xdr:row>
      <xdr:rowOff>514350</xdr:rowOff>
    </xdr:to>
    <xdr:cxnSp macro="">
      <xdr:nvCxnSpPr>
        <xdr:cNvPr id="29" name="직선 화살표 연결선 28">
          <a:extLst>
            <a:ext uri="{FF2B5EF4-FFF2-40B4-BE49-F238E27FC236}">
              <a16:creationId xmlns:a16="http://schemas.microsoft.com/office/drawing/2014/main" id="{69D1ABE6-9AB0-08AC-4100-7B446BBF8567}"/>
            </a:ext>
          </a:extLst>
        </xdr:cNvPr>
        <xdr:cNvCxnSpPr/>
      </xdr:nvCxnSpPr>
      <xdr:spPr>
        <a:xfrm flipV="1">
          <a:off x="4914900" y="8905875"/>
          <a:ext cx="552450" cy="114300"/>
        </a:xfrm>
        <a:prstGeom prst="straightConnector1">
          <a:avLst/>
        </a:prstGeom>
        <a:ln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990534</xdr:colOff>
      <xdr:row>31</xdr:row>
      <xdr:rowOff>233369</xdr:rowOff>
    </xdr:from>
    <xdr:to>
      <xdr:col>8</xdr:col>
      <xdr:colOff>57218</xdr:colOff>
      <xdr:row>38</xdr:row>
      <xdr:rowOff>42856</xdr:rowOff>
    </xdr:to>
    <xdr:sp macro="" textlink="">
      <xdr:nvSpPr>
        <xdr:cNvPr id="34" name="원호 33">
          <a:extLst>
            <a:ext uri="{FF2B5EF4-FFF2-40B4-BE49-F238E27FC236}">
              <a16:creationId xmlns:a16="http://schemas.microsoft.com/office/drawing/2014/main" id="{F5A63066-CE1A-E53C-1B01-0052851A91EC}"/>
            </a:ext>
          </a:extLst>
        </xdr:cNvPr>
        <xdr:cNvSpPr/>
      </xdr:nvSpPr>
      <xdr:spPr>
        <a:xfrm rot="3600000">
          <a:off x="9224970" y="16735358"/>
          <a:ext cx="3057512" cy="2667134"/>
        </a:xfrm>
        <a:prstGeom prst="arc">
          <a:avLst>
            <a:gd name="adj1" fmla="val 15158123"/>
            <a:gd name="adj2" fmla="val 21592661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1524000</xdr:colOff>
      <xdr:row>36</xdr:row>
      <xdr:rowOff>381000</xdr:rowOff>
    </xdr:from>
    <xdr:to>
      <xdr:col>8</xdr:col>
      <xdr:colOff>18490</xdr:colOff>
      <xdr:row>39</xdr:row>
      <xdr:rowOff>285750</xdr:rowOff>
    </xdr:to>
    <xdr:sp macro="" textlink="">
      <xdr:nvSpPr>
        <xdr:cNvPr id="3" name="타원 2">
          <a:extLst>
            <a:ext uri="{FF2B5EF4-FFF2-40B4-BE49-F238E27FC236}">
              <a16:creationId xmlns:a16="http://schemas.microsoft.com/office/drawing/2014/main" id="{041D04B6-98B1-4AC3-B5FF-5AE80F8B49CF}"/>
            </a:ext>
          </a:extLst>
        </xdr:cNvPr>
        <xdr:cNvSpPr/>
      </xdr:nvSpPr>
      <xdr:spPr>
        <a:xfrm>
          <a:off x="10020300" y="19907250"/>
          <a:ext cx="2209240" cy="1190625"/>
        </a:xfrm>
        <a:prstGeom prst="ellipse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35905</xdr:colOff>
      <xdr:row>31</xdr:row>
      <xdr:rowOff>547238</xdr:rowOff>
    </xdr:from>
    <xdr:to>
      <xdr:col>7</xdr:col>
      <xdr:colOff>1055214</xdr:colOff>
      <xdr:row>37</xdr:row>
      <xdr:rowOff>336653</xdr:rowOff>
    </xdr:to>
    <xdr:sp macro="" textlink="">
      <xdr:nvSpPr>
        <xdr:cNvPr id="5" name="원호 4">
          <a:extLst>
            <a:ext uri="{FF2B5EF4-FFF2-40B4-BE49-F238E27FC236}">
              <a16:creationId xmlns:a16="http://schemas.microsoft.com/office/drawing/2014/main" id="{FC600A14-0312-901A-7E97-AFEF4A44410E}"/>
            </a:ext>
          </a:extLst>
        </xdr:cNvPr>
        <xdr:cNvSpPr/>
      </xdr:nvSpPr>
      <xdr:spPr>
        <a:xfrm rot="13500000">
          <a:off x="8394677" y="17448766"/>
          <a:ext cx="2942190" cy="2667134"/>
        </a:xfrm>
        <a:prstGeom prst="arc">
          <a:avLst>
            <a:gd name="adj1" fmla="val 14962907"/>
            <a:gd name="adj2" fmla="val 4236025"/>
          </a:avLst>
        </a:prstGeom>
        <a:ln w="12700">
          <a:headEnd type="oval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3</xdr:col>
      <xdr:colOff>1400175</xdr:colOff>
      <xdr:row>27</xdr:row>
      <xdr:rowOff>409576</xdr:rowOff>
    </xdr:from>
    <xdr:to>
      <xdr:col>5</xdr:col>
      <xdr:colOff>313765</xdr:colOff>
      <xdr:row>30</xdr:row>
      <xdr:rowOff>19050</xdr:rowOff>
    </xdr:to>
    <xdr:sp macro="" textlink="">
      <xdr:nvSpPr>
        <xdr:cNvPr id="7" name="타원 6">
          <a:extLst>
            <a:ext uri="{FF2B5EF4-FFF2-40B4-BE49-F238E27FC236}">
              <a16:creationId xmlns:a16="http://schemas.microsoft.com/office/drawing/2014/main" id="{B169EF1C-D848-3466-E31A-868826C90F13}"/>
            </a:ext>
          </a:extLst>
        </xdr:cNvPr>
        <xdr:cNvSpPr/>
      </xdr:nvSpPr>
      <xdr:spPr>
        <a:xfrm>
          <a:off x="4953000" y="15668626"/>
          <a:ext cx="2209240" cy="895349"/>
        </a:xfrm>
        <a:prstGeom prst="ellipse">
          <a:avLst/>
        </a:prstGeom>
        <a:noFill/>
        <a:ln w="25400">
          <a:solidFill>
            <a:srgbClr val="0000FF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1D4D-453A-404E-AE02-C4D17C95C916}">
  <dimension ref="B1:I17"/>
  <sheetViews>
    <sheetView tabSelected="1" view="pageBreakPreview" zoomScaleNormal="100" zoomScaleSheetLayoutView="100" workbookViewId="0">
      <selection activeCell="J4" sqref="J4"/>
    </sheetView>
  </sheetViews>
  <sheetFormatPr defaultColWidth="9" defaultRowHeight="16.5" x14ac:dyDescent="0.3"/>
  <cols>
    <col min="1" max="1" width="3.375" style="2" customWidth="1"/>
    <col min="2" max="4" width="20.625" style="2" customWidth="1"/>
    <col min="5" max="5" width="13.5" style="2" customWidth="1"/>
    <col min="6" max="8" width="29.75" style="2" customWidth="1"/>
    <col min="9" max="9" width="4" style="2" customWidth="1"/>
    <col min="10" max="16384" width="9" style="2"/>
  </cols>
  <sheetData>
    <row r="1" spans="2:9" ht="21.75" customHeight="1" x14ac:dyDescent="0.3">
      <c r="B1" s="6" t="s">
        <v>115</v>
      </c>
    </row>
    <row r="2" spans="2:9" ht="7.5" customHeight="1" x14ac:dyDescent="0.3">
      <c r="B2" s="6"/>
    </row>
    <row r="3" spans="2:9" ht="34.5" customHeight="1" x14ac:dyDescent="0.3">
      <c r="B3" s="88" t="s">
        <v>104</v>
      </c>
      <c r="C3" s="88"/>
      <c r="D3" s="88"/>
      <c r="E3" s="88"/>
      <c r="F3" s="88"/>
      <c r="G3" s="88"/>
      <c r="H3" s="88"/>
      <c r="I3" s="88"/>
    </row>
    <row r="4" spans="2:9" s="59" customFormat="1" ht="227.25" customHeight="1" x14ac:dyDescent="0.3">
      <c r="B4" s="92" t="s">
        <v>111</v>
      </c>
      <c r="C4" s="92"/>
      <c r="D4" s="92"/>
      <c r="E4" s="92"/>
      <c r="F4" s="92"/>
      <c r="G4" s="92"/>
      <c r="H4" s="92"/>
      <c r="I4" s="58"/>
    </row>
    <row r="5" spans="2:9" s="59" customFormat="1" ht="147.75" customHeight="1" x14ac:dyDescent="0.3">
      <c r="B5" s="92" t="s">
        <v>110</v>
      </c>
      <c r="C5" s="92"/>
      <c r="D5" s="92"/>
      <c r="E5" s="92"/>
      <c r="F5" s="92"/>
      <c r="G5" s="92"/>
      <c r="H5" s="92"/>
    </row>
    <row r="6" spans="2:9" s="59" customFormat="1" ht="66" customHeight="1" x14ac:dyDescent="0.3">
      <c r="B6" s="92" t="s">
        <v>109</v>
      </c>
      <c r="C6" s="92"/>
      <c r="D6" s="92"/>
      <c r="E6" s="92"/>
      <c r="F6" s="92"/>
      <c r="G6" s="92"/>
      <c r="H6" s="92"/>
    </row>
    <row r="7" spans="2:9" s="59" customFormat="1" ht="33" customHeight="1" x14ac:dyDescent="0.3">
      <c r="B7" s="89" t="s">
        <v>105</v>
      </c>
      <c r="C7" s="90"/>
      <c r="D7" s="90"/>
      <c r="E7" s="91"/>
      <c r="F7" s="73" t="s">
        <v>106</v>
      </c>
      <c r="G7" s="57"/>
      <c r="H7" s="57"/>
    </row>
    <row r="8" spans="2:9" s="59" customFormat="1" ht="33" customHeight="1" x14ac:dyDescent="0.3">
      <c r="B8" s="74" t="s">
        <v>112</v>
      </c>
      <c r="C8" s="75"/>
      <c r="D8" s="75"/>
      <c r="E8" s="75"/>
      <c r="F8" s="72">
        <f>'( A ) 수평주행&amp;제어전원_에너지(Wh)계산'!I23+'( B ) 승하강구동(Lifting) 전류(A)및 WH'!$H$38</f>
        <v>3209.9702380952385</v>
      </c>
      <c r="G8" s="74" t="s">
        <v>107</v>
      </c>
      <c r="H8" s="60"/>
    </row>
    <row r="9" spans="2:9" s="59" customFormat="1" ht="33" customHeight="1" x14ac:dyDescent="0.3">
      <c r="B9" s="74" t="s">
        <v>113</v>
      </c>
      <c r="C9" s="75"/>
      <c r="D9" s="75"/>
      <c r="E9" s="75"/>
      <c r="F9" s="61">
        <f>'( A ) 수평주행&amp;제어전원_에너지(Wh)계산'!D23+'( B ) 승하강구동(Lifting) 전류(A)및 WH'!E29</f>
        <v>16.989999999999998</v>
      </c>
      <c r="G9" s="74" t="s">
        <v>108</v>
      </c>
      <c r="H9" s="57"/>
    </row>
    <row r="10" spans="2:9" s="59" customFormat="1" ht="33" customHeight="1" x14ac:dyDescent="0.3">
      <c r="B10" s="122" t="s">
        <v>114</v>
      </c>
      <c r="C10" s="123"/>
      <c r="D10" s="123"/>
      <c r="E10" s="129" t="s">
        <v>120</v>
      </c>
      <c r="F10" s="124" t="s">
        <v>121</v>
      </c>
      <c r="G10" s="125"/>
      <c r="H10" s="126"/>
    </row>
    <row r="11" spans="2:9" s="59" customFormat="1" ht="33" customHeight="1" x14ac:dyDescent="0.3">
      <c r="B11" s="127"/>
      <c r="C11" s="127"/>
      <c r="D11" s="127"/>
      <c r="E11" s="128"/>
      <c r="F11" s="124" t="s">
        <v>122</v>
      </c>
      <c r="G11" s="125"/>
      <c r="H11" s="126"/>
    </row>
    <row r="12" spans="2:9" ht="33.75" customHeight="1" x14ac:dyDescent="0.3"/>
    <row r="13" spans="2:9" ht="33.75" customHeight="1" x14ac:dyDescent="0.3"/>
    <row r="14" spans="2:9" ht="33.75" customHeight="1" x14ac:dyDescent="0.3"/>
    <row r="15" spans="2:9" ht="33.75" customHeight="1" x14ac:dyDescent="0.3"/>
    <row r="16" spans="2:9" ht="33.75" customHeight="1" x14ac:dyDescent="0.3"/>
    <row r="17" ht="33.75" customHeight="1" x14ac:dyDescent="0.3"/>
  </sheetData>
  <mergeCells count="7">
    <mergeCell ref="B3:I3"/>
    <mergeCell ref="B7:E7"/>
    <mergeCell ref="B6:H6"/>
    <mergeCell ref="B4:H4"/>
    <mergeCell ref="B5:H5"/>
    <mergeCell ref="F10:H10"/>
    <mergeCell ref="F11:H11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verticalDpi="0" r:id="rId1"/>
  <headerFooter>
    <oddHeader>&amp;L&amp;20(0) 배터리선정 접근방법,종합판단&amp;R&amp;16TABOS.CO.KR</oddHeader>
    <oddFooter>&amp;L&amp;12* 이 사용설명서와 계산식은 저작권법에 의해 보호되어 있습니다 . Copyright@ 2021 ,TABOS Inc. All Rights Reserved.&amp;R&amp;12&amp;P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DD27-7DD4-4B0B-B8FA-F32BF60F2A95}">
  <dimension ref="B1:J32"/>
  <sheetViews>
    <sheetView view="pageBreakPreview" topLeftCell="A14" zoomScale="85" zoomScaleNormal="100" zoomScaleSheetLayoutView="85" workbookViewId="0"/>
  </sheetViews>
  <sheetFormatPr defaultColWidth="9" defaultRowHeight="16.5" x14ac:dyDescent="0.3"/>
  <cols>
    <col min="1" max="1" width="2.5" style="2" customWidth="1"/>
    <col min="2" max="2" width="17.125" style="2" customWidth="1"/>
    <col min="3" max="3" width="17.25" style="2" customWidth="1"/>
    <col min="4" max="4" width="22.5" style="2" customWidth="1"/>
    <col min="5" max="5" width="18.625" style="2" customWidth="1"/>
    <col min="6" max="6" width="23.25" style="2" customWidth="1"/>
    <col min="7" max="8" width="21.5" style="2" customWidth="1"/>
    <col min="9" max="9" width="27.5" style="2" customWidth="1"/>
    <col min="10" max="10" width="28.125" style="2" customWidth="1"/>
    <col min="11" max="16384" width="9" style="2"/>
  </cols>
  <sheetData>
    <row r="1" spans="2:10" ht="22.5" customHeight="1" x14ac:dyDescent="0.3">
      <c r="B1" s="76" t="s">
        <v>118</v>
      </c>
      <c r="C1" s="77"/>
      <c r="D1" s="77"/>
      <c r="E1" s="77"/>
      <c r="F1" s="77"/>
      <c r="G1" s="77"/>
      <c r="H1" s="77"/>
      <c r="I1" s="77"/>
      <c r="J1" s="78"/>
    </row>
    <row r="2" spans="2:10" ht="11.25" customHeight="1" x14ac:dyDescent="0.3">
      <c r="B2" s="79"/>
      <c r="J2" s="80"/>
    </row>
    <row r="3" spans="2:10" ht="22.5" customHeight="1" x14ac:dyDescent="0.3">
      <c r="B3" s="54" t="s">
        <v>0</v>
      </c>
      <c r="C3" s="93" t="s">
        <v>2</v>
      </c>
      <c r="D3" s="94"/>
      <c r="E3" s="95"/>
      <c r="G3" s="56" t="s">
        <v>3</v>
      </c>
      <c r="H3" s="99" t="s">
        <v>4</v>
      </c>
      <c r="I3" s="100"/>
      <c r="J3" s="80"/>
    </row>
    <row r="4" spans="2:10" ht="22.5" customHeight="1" x14ac:dyDescent="0.3">
      <c r="B4" s="55" t="s">
        <v>7</v>
      </c>
      <c r="C4" s="96" t="s">
        <v>8</v>
      </c>
      <c r="D4" s="97"/>
      <c r="E4" s="98"/>
      <c r="F4" s="1"/>
      <c r="G4" s="1"/>
      <c r="H4" s="1"/>
      <c r="I4" s="1"/>
      <c r="J4" s="80"/>
    </row>
    <row r="5" spans="2:10" ht="34.5" customHeight="1" x14ac:dyDescent="0.3">
      <c r="B5" s="106" t="s">
        <v>103</v>
      </c>
      <c r="C5" s="88"/>
      <c r="D5" s="88"/>
      <c r="E5" s="88"/>
      <c r="F5" s="88"/>
      <c r="G5" s="88"/>
      <c r="H5" s="88"/>
      <c r="I5" s="88"/>
      <c r="J5" s="80"/>
    </row>
    <row r="6" spans="2:10" ht="24" customHeight="1" x14ac:dyDescent="0.3">
      <c r="B6" s="101" t="s">
        <v>52</v>
      </c>
      <c r="C6" s="102"/>
      <c r="D6" s="102"/>
      <c r="E6" s="102"/>
      <c r="F6" s="102"/>
      <c r="G6" s="102"/>
      <c r="H6" s="102"/>
      <c r="I6" s="102"/>
      <c r="J6" s="80"/>
    </row>
    <row r="7" spans="2:10" ht="36" customHeight="1" x14ac:dyDescent="0.3">
      <c r="B7" s="10" t="s">
        <v>78</v>
      </c>
      <c r="C7" s="10" t="s">
        <v>29</v>
      </c>
      <c r="D7" s="10" t="s">
        <v>26</v>
      </c>
      <c r="E7" s="10" t="s">
        <v>70</v>
      </c>
      <c r="F7" s="10" t="s">
        <v>27</v>
      </c>
      <c r="G7" s="10" t="s">
        <v>65</v>
      </c>
      <c r="H7" s="10" t="s">
        <v>28</v>
      </c>
      <c r="I7" s="15" t="s">
        <v>66</v>
      </c>
      <c r="J7" s="10" t="s">
        <v>117</v>
      </c>
    </row>
    <row r="8" spans="2:10" ht="75" customHeight="1" x14ac:dyDescent="0.3">
      <c r="B8" s="10" t="s">
        <v>77</v>
      </c>
      <c r="C8" s="4"/>
      <c r="D8" s="4"/>
      <c r="E8" s="10"/>
      <c r="F8" s="4" t="s">
        <v>64</v>
      </c>
      <c r="G8" s="4" t="s">
        <v>68</v>
      </c>
      <c r="H8" s="4" t="s">
        <v>69</v>
      </c>
      <c r="I8" s="4" t="s">
        <v>67</v>
      </c>
      <c r="J8" s="3"/>
    </row>
    <row r="9" spans="2:10" ht="29.25" customHeight="1" x14ac:dyDescent="0.3">
      <c r="B9" s="10"/>
      <c r="C9" s="36" t="s">
        <v>17</v>
      </c>
      <c r="D9" s="36" t="s">
        <v>17</v>
      </c>
      <c r="E9" s="36" t="s">
        <v>18</v>
      </c>
      <c r="F9" s="36" t="s">
        <v>17</v>
      </c>
      <c r="G9" s="36" t="s">
        <v>18</v>
      </c>
      <c r="H9" s="36" t="s">
        <v>17</v>
      </c>
      <c r="I9" s="36" t="s">
        <v>18</v>
      </c>
      <c r="J9" s="3"/>
    </row>
    <row r="10" spans="2:10" ht="30.75" customHeight="1" x14ac:dyDescent="0.3">
      <c r="B10" s="104" t="s">
        <v>6</v>
      </c>
      <c r="C10" s="63">
        <v>400</v>
      </c>
      <c r="D10" s="53">
        <v>2</v>
      </c>
      <c r="E10" s="65">
        <f>C10*D10</f>
        <v>800</v>
      </c>
      <c r="F10" s="66">
        <v>0.35</v>
      </c>
      <c r="G10" s="65">
        <f>E10*F10</f>
        <v>280</v>
      </c>
      <c r="H10" s="67">
        <v>0.7</v>
      </c>
      <c r="I10" s="65">
        <f>G10*H10</f>
        <v>196</v>
      </c>
      <c r="J10" s="3"/>
    </row>
    <row r="11" spans="2:10" ht="30.75" customHeight="1" x14ac:dyDescent="0.3">
      <c r="B11" s="104"/>
      <c r="C11" s="63">
        <v>0</v>
      </c>
      <c r="D11" s="53">
        <v>0</v>
      </c>
      <c r="E11" s="65">
        <f>C11*D11</f>
        <v>0</v>
      </c>
      <c r="F11" s="66">
        <v>0.35</v>
      </c>
      <c r="G11" s="65">
        <f>E11*F11</f>
        <v>0</v>
      </c>
      <c r="H11" s="67">
        <v>0.7</v>
      </c>
      <c r="I11" s="65">
        <f t="shared" ref="I11:I12" si="0">G11*H11</f>
        <v>0</v>
      </c>
      <c r="J11" s="3"/>
    </row>
    <row r="12" spans="2:10" ht="54" customHeight="1" x14ac:dyDescent="0.3">
      <c r="B12" s="10" t="s">
        <v>60</v>
      </c>
      <c r="C12" s="63">
        <v>0</v>
      </c>
      <c r="D12" s="53">
        <v>0</v>
      </c>
      <c r="E12" s="65">
        <f>C12*D12</f>
        <v>0</v>
      </c>
      <c r="F12" s="66">
        <v>0.35</v>
      </c>
      <c r="G12" s="65">
        <f>E12*F12</f>
        <v>0</v>
      </c>
      <c r="H12" s="67">
        <v>0.1</v>
      </c>
      <c r="I12" s="65">
        <f t="shared" si="0"/>
        <v>0</v>
      </c>
      <c r="J12" s="3"/>
    </row>
    <row r="13" spans="2:10" ht="54" customHeight="1" x14ac:dyDescent="0.3">
      <c r="B13" s="10" t="s">
        <v>61</v>
      </c>
      <c r="C13" s="11"/>
      <c r="D13" s="12"/>
      <c r="E13" s="12"/>
      <c r="F13" s="12"/>
      <c r="G13" s="12"/>
      <c r="H13" s="42"/>
      <c r="I13" s="63">
        <v>100</v>
      </c>
      <c r="J13" s="3"/>
    </row>
    <row r="14" spans="2:10" ht="30" customHeight="1" x14ac:dyDescent="0.3">
      <c r="B14" s="105" t="s">
        <v>45</v>
      </c>
      <c r="C14" s="105"/>
      <c r="D14" s="105"/>
      <c r="E14" s="105"/>
      <c r="F14" s="105"/>
      <c r="G14" s="105"/>
      <c r="H14" s="14"/>
      <c r="I14" s="64">
        <f>SUM(I10:I13)</f>
        <v>296</v>
      </c>
      <c r="J14" s="3"/>
    </row>
    <row r="15" spans="2:10" ht="18" customHeight="1" x14ac:dyDescent="0.3">
      <c r="B15" s="81"/>
      <c r="J15" s="80"/>
    </row>
    <row r="16" spans="2:10" ht="24.75" customHeight="1" x14ac:dyDescent="0.3">
      <c r="B16" s="79" t="s">
        <v>63</v>
      </c>
      <c r="J16" s="80"/>
    </row>
    <row r="17" spans="2:10" ht="24.75" customHeight="1" x14ac:dyDescent="0.3">
      <c r="B17" s="79" t="s">
        <v>5</v>
      </c>
      <c r="J17" s="80"/>
    </row>
    <row r="18" spans="2:10" ht="24.75" customHeight="1" x14ac:dyDescent="0.3">
      <c r="B18" s="82"/>
      <c r="C18" s="83"/>
      <c r="D18" s="83"/>
      <c r="E18" s="83"/>
      <c r="F18" s="83"/>
      <c r="G18" s="83"/>
      <c r="H18" s="83"/>
      <c r="I18" s="83"/>
      <c r="J18" s="84"/>
    </row>
    <row r="19" spans="2:10" ht="30" customHeight="1" x14ac:dyDescent="0.3">
      <c r="B19" s="107" t="s">
        <v>51</v>
      </c>
      <c r="C19" s="108"/>
      <c r="D19" s="108"/>
      <c r="E19" s="108"/>
      <c r="F19" s="108"/>
      <c r="G19" s="108"/>
      <c r="H19" s="108"/>
      <c r="I19" s="108"/>
      <c r="J19" s="78"/>
    </row>
    <row r="20" spans="2:10" ht="48" customHeight="1" x14ac:dyDescent="0.3">
      <c r="B20" s="8" t="s">
        <v>78</v>
      </c>
      <c r="C20" s="8" t="s">
        <v>98</v>
      </c>
      <c r="D20" s="8" t="s">
        <v>99</v>
      </c>
      <c r="E20" s="8"/>
      <c r="F20" s="8" t="s">
        <v>86</v>
      </c>
      <c r="G20" s="8" t="s">
        <v>90</v>
      </c>
      <c r="H20" s="8" t="s">
        <v>87</v>
      </c>
      <c r="I20" s="15" t="s">
        <v>88</v>
      </c>
      <c r="J20" s="8" t="s">
        <v>117</v>
      </c>
    </row>
    <row r="21" spans="2:10" ht="69.75" customHeight="1" x14ac:dyDescent="0.3">
      <c r="B21" s="7" t="s">
        <v>89</v>
      </c>
      <c r="C21" s="7" t="s">
        <v>19</v>
      </c>
      <c r="D21" s="7"/>
      <c r="E21" s="9"/>
      <c r="F21" s="43" t="s">
        <v>30</v>
      </c>
      <c r="G21" s="8"/>
      <c r="H21" s="45" t="s">
        <v>119</v>
      </c>
      <c r="I21" s="49" t="s">
        <v>76</v>
      </c>
      <c r="J21" s="3"/>
    </row>
    <row r="22" spans="2:10" ht="28.5" customHeight="1" x14ac:dyDescent="0.3">
      <c r="B22" s="13"/>
      <c r="C22" s="7" t="s">
        <v>17</v>
      </c>
      <c r="D22" s="7" t="s">
        <v>18</v>
      </c>
      <c r="E22" s="7"/>
      <c r="F22" s="7" t="s">
        <v>17</v>
      </c>
      <c r="G22" s="7" t="s">
        <v>18</v>
      </c>
      <c r="H22" s="7" t="s">
        <v>17</v>
      </c>
      <c r="I22" s="7" t="s">
        <v>18</v>
      </c>
      <c r="J22" s="3"/>
    </row>
    <row r="23" spans="2:10" ht="32.25" customHeight="1" x14ac:dyDescent="0.3">
      <c r="B23" s="13"/>
      <c r="C23" s="52">
        <v>50</v>
      </c>
      <c r="D23" s="51">
        <f>I14/C23</f>
        <v>5.92</v>
      </c>
      <c r="E23" s="7"/>
      <c r="F23" s="68">
        <v>6</v>
      </c>
      <c r="G23" s="69">
        <f>ROUND(I14*F23, -1)</f>
        <v>1780</v>
      </c>
      <c r="H23" s="70">
        <v>0.6</v>
      </c>
      <c r="I23" s="62">
        <f>G23/H23</f>
        <v>2966.666666666667</v>
      </c>
      <c r="J23" s="3"/>
    </row>
    <row r="24" spans="2:10" ht="30" customHeight="1" x14ac:dyDescent="0.3">
      <c r="B24" s="81"/>
      <c r="J24" s="3"/>
    </row>
    <row r="25" spans="2:10" ht="30" customHeight="1" x14ac:dyDescent="0.3">
      <c r="B25" s="81"/>
      <c r="J25" s="3"/>
    </row>
    <row r="26" spans="2:10" ht="30" customHeight="1" x14ac:dyDescent="0.3">
      <c r="B26" s="101" t="s">
        <v>53</v>
      </c>
      <c r="C26" s="102"/>
      <c r="D26" s="102"/>
      <c r="E26" s="102"/>
      <c r="F26" s="102"/>
      <c r="G26" s="102"/>
      <c r="H26" s="102"/>
      <c r="I26" s="102"/>
      <c r="J26" s="3"/>
    </row>
    <row r="27" spans="2:10" ht="149.25" customHeight="1" x14ac:dyDescent="0.3">
      <c r="B27" s="103" t="s">
        <v>101</v>
      </c>
      <c r="C27" s="103"/>
      <c r="D27" s="103"/>
      <c r="E27" s="103"/>
      <c r="F27" s="103"/>
      <c r="G27" s="103"/>
      <c r="H27" s="103"/>
      <c r="I27" s="103"/>
      <c r="J27" s="3"/>
    </row>
    <row r="28" spans="2:10" ht="30" customHeight="1" x14ac:dyDescent="0.3"/>
    <row r="29" spans="2:10" ht="30" customHeight="1" x14ac:dyDescent="0.3"/>
    <row r="30" spans="2:10" ht="30" customHeight="1" x14ac:dyDescent="0.3"/>
    <row r="31" spans="2:10" ht="30" customHeight="1" x14ac:dyDescent="0.3"/>
    <row r="32" spans="2:10" ht="30" customHeight="1" x14ac:dyDescent="0.3"/>
  </sheetData>
  <mergeCells count="10">
    <mergeCell ref="C3:E3"/>
    <mergeCell ref="C4:E4"/>
    <mergeCell ref="H3:I3"/>
    <mergeCell ref="B6:I6"/>
    <mergeCell ref="B27:I27"/>
    <mergeCell ref="B10:B11"/>
    <mergeCell ref="B14:G14"/>
    <mergeCell ref="B5:I5"/>
    <mergeCell ref="B19:I19"/>
    <mergeCell ref="B26:I2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headerFooter>
    <oddHeader>&amp;L&amp;28(A) 수평주행 및 제어전원의 필요 에너지(Wh) 계산&amp;R&amp;16TABOS.CO.KR</oddHeader>
    <oddFooter>&amp;L&amp;16* 이 사용설명서와 계산식은 저작권법에 의해 보호되어 있습니다 . Copyright@ 2021 ,TABOS Inc. All Rights Reserved.&amp;R&amp;16&amp;P/&amp;N</oddFooter>
  </headerFooter>
  <rowBreaks count="1" manualBreakCount="1">
    <brk id="18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882E-98B0-4FB2-BA35-C12662ADFE2D}">
  <dimension ref="B1:K51"/>
  <sheetViews>
    <sheetView view="pageBreakPreview" topLeftCell="A28" zoomScaleNormal="100" zoomScaleSheetLayoutView="100" workbookViewId="0">
      <selection activeCell="J15" sqref="J15"/>
    </sheetView>
  </sheetViews>
  <sheetFormatPr defaultColWidth="9" defaultRowHeight="16.5" x14ac:dyDescent="0.3"/>
  <cols>
    <col min="1" max="1" width="3.375" style="2" customWidth="1"/>
    <col min="2" max="7" width="21.625" style="2" customWidth="1"/>
    <col min="8" max="8" width="27.125" style="2" customWidth="1"/>
    <col min="9" max="9" width="22.375" style="2" customWidth="1"/>
    <col min="10" max="16384" width="9" style="2"/>
  </cols>
  <sheetData>
    <row r="1" spans="2:9" ht="21.75" customHeight="1" x14ac:dyDescent="0.3">
      <c r="B1" s="50" t="s">
        <v>116</v>
      </c>
    </row>
    <row r="2" spans="2:9" ht="13.5" customHeight="1" x14ac:dyDescent="0.3">
      <c r="B2" s="6"/>
    </row>
    <row r="3" spans="2:9" ht="21.75" customHeight="1" x14ac:dyDescent="0.3">
      <c r="B3" s="54" t="s">
        <v>0</v>
      </c>
      <c r="C3" s="114" t="s">
        <v>91</v>
      </c>
      <c r="D3" s="114"/>
      <c r="E3" s="30"/>
      <c r="F3" s="56" t="s">
        <v>3</v>
      </c>
      <c r="G3" s="110" t="s">
        <v>4</v>
      </c>
      <c r="H3" s="110"/>
    </row>
    <row r="4" spans="2:9" ht="21.75" customHeight="1" x14ac:dyDescent="0.3">
      <c r="B4" s="55" t="s">
        <v>7</v>
      </c>
      <c r="C4" s="115" t="s">
        <v>25</v>
      </c>
      <c r="D4" s="115"/>
      <c r="E4" s="30"/>
      <c r="F4" s="1"/>
      <c r="G4" s="1"/>
      <c r="H4" s="1"/>
    </row>
    <row r="5" spans="2:9" ht="34.5" customHeight="1" x14ac:dyDescent="0.3">
      <c r="B5" s="88" t="s">
        <v>102</v>
      </c>
      <c r="C5" s="88"/>
      <c r="D5" s="88"/>
      <c r="E5" s="88"/>
      <c r="F5" s="88"/>
      <c r="G5" s="88"/>
      <c r="H5" s="88"/>
    </row>
    <row r="6" spans="2:9" ht="34.5" customHeight="1" x14ac:dyDescent="0.3">
      <c r="B6" s="116" t="s">
        <v>62</v>
      </c>
      <c r="C6" s="116"/>
      <c r="D6" s="116"/>
      <c r="E6" s="116"/>
      <c r="F6" s="116"/>
      <c r="G6" s="116"/>
      <c r="H6" s="116"/>
    </row>
    <row r="7" spans="2:9" ht="46.5" customHeight="1" x14ac:dyDescent="0.3">
      <c r="B7" s="109" t="s">
        <v>80</v>
      </c>
      <c r="C7" s="109"/>
      <c r="D7" s="109"/>
      <c r="E7" s="109"/>
      <c r="F7" s="109"/>
      <c r="G7" s="109"/>
      <c r="H7" s="109"/>
    </row>
    <row r="8" spans="2:9" ht="255.75" customHeight="1" x14ac:dyDescent="0.3">
      <c r="B8" s="119"/>
      <c r="C8" s="119"/>
      <c r="D8" s="119"/>
      <c r="E8" s="119"/>
      <c r="F8" s="119"/>
      <c r="G8" s="119"/>
      <c r="H8" s="119"/>
    </row>
    <row r="9" spans="2:9" ht="82.5" customHeight="1" x14ac:dyDescent="0.3">
      <c r="B9" s="119"/>
      <c r="C9" s="119"/>
      <c r="D9" s="119"/>
      <c r="E9" s="119"/>
      <c r="F9" s="119"/>
      <c r="G9" s="119"/>
      <c r="H9" s="119"/>
    </row>
    <row r="10" spans="2:9" ht="30" customHeight="1" x14ac:dyDescent="0.3">
      <c r="B10" s="111" t="s">
        <v>50</v>
      </c>
      <c r="C10" s="111"/>
      <c r="D10" s="111"/>
      <c r="E10" s="111"/>
      <c r="F10" s="111"/>
      <c r="G10" s="111"/>
      <c r="H10" s="111"/>
    </row>
    <row r="11" spans="2:9" ht="72.75" customHeight="1" x14ac:dyDescent="0.3">
      <c r="B11" s="10" t="s">
        <v>79</v>
      </c>
      <c r="C11" s="10" t="s">
        <v>31</v>
      </c>
      <c r="D11" s="10" t="s">
        <v>32</v>
      </c>
      <c r="E11" s="10" t="s">
        <v>33</v>
      </c>
      <c r="F11" s="10" t="s">
        <v>75</v>
      </c>
      <c r="G11" s="10" t="s">
        <v>34</v>
      </c>
      <c r="H11" s="26" t="s">
        <v>73</v>
      </c>
      <c r="I11" s="10" t="s">
        <v>117</v>
      </c>
    </row>
    <row r="12" spans="2:9" ht="57" customHeight="1" x14ac:dyDescent="0.3">
      <c r="B12" s="10" t="s">
        <v>77</v>
      </c>
      <c r="C12" s="22" t="s">
        <v>13</v>
      </c>
      <c r="D12" s="3" t="s">
        <v>15</v>
      </c>
      <c r="E12" s="3"/>
      <c r="F12" s="3" t="s">
        <v>11</v>
      </c>
      <c r="G12" s="3" t="s">
        <v>12</v>
      </c>
      <c r="H12" s="16" t="s">
        <v>74</v>
      </c>
      <c r="I12" s="3"/>
    </row>
    <row r="13" spans="2:9" ht="33.75" customHeight="1" x14ac:dyDescent="0.3">
      <c r="B13" s="10"/>
      <c r="C13" s="10" t="s">
        <v>16</v>
      </c>
      <c r="D13" s="10" t="s">
        <v>17</v>
      </c>
      <c r="E13" s="10" t="s">
        <v>17</v>
      </c>
      <c r="F13" s="36" t="s">
        <v>18</v>
      </c>
      <c r="G13" s="36" t="s">
        <v>17</v>
      </c>
      <c r="H13" s="36" t="s">
        <v>18</v>
      </c>
      <c r="I13" s="3"/>
    </row>
    <row r="14" spans="2:9" s="19" customFormat="1" ht="33.75" customHeight="1" x14ac:dyDescent="0.3">
      <c r="B14" s="16" t="s">
        <v>9</v>
      </c>
      <c r="C14" s="17">
        <f>50+450</f>
        <v>500</v>
      </c>
      <c r="D14" s="18">
        <v>60</v>
      </c>
      <c r="E14" s="25">
        <v>2</v>
      </c>
      <c r="F14" s="20">
        <f>C14*(9.81+E15/1000)*D14/1000</f>
        <v>295.2</v>
      </c>
      <c r="G14" s="5">
        <v>0.8</v>
      </c>
      <c r="H14" s="21">
        <f>F14/G14</f>
        <v>368.99999999999994</v>
      </c>
      <c r="I14" s="16"/>
    </row>
    <row r="15" spans="2:9" ht="60" customHeight="1" x14ac:dyDescent="0.3">
      <c r="B15" s="3"/>
      <c r="C15" s="3"/>
      <c r="D15" s="3" t="s">
        <v>37</v>
      </c>
      <c r="E15" s="24">
        <f>D14/E14</f>
        <v>30</v>
      </c>
      <c r="F15" s="112" t="s">
        <v>14</v>
      </c>
      <c r="G15" s="113"/>
      <c r="H15" s="3" t="s">
        <v>46</v>
      </c>
      <c r="I15" s="3"/>
    </row>
    <row r="16" spans="2:9" ht="33.75" customHeight="1" x14ac:dyDescent="0.3"/>
    <row r="17" spans="2:9" ht="30" customHeight="1" x14ac:dyDescent="0.3">
      <c r="B17" s="111" t="s">
        <v>49</v>
      </c>
      <c r="C17" s="111"/>
      <c r="D17" s="111"/>
      <c r="E17" s="111"/>
      <c r="F17" s="111"/>
      <c r="G17" s="111"/>
      <c r="H17" s="111"/>
    </row>
    <row r="18" spans="2:9" ht="33.75" customHeight="1" x14ac:dyDescent="0.3">
      <c r="B18" s="10" t="s">
        <v>78</v>
      </c>
      <c r="C18" s="10" t="s">
        <v>92</v>
      </c>
      <c r="D18" s="10" t="s">
        <v>93</v>
      </c>
      <c r="E18" s="10"/>
      <c r="F18" s="10" t="s">
        <v>94</v>
      </c>
      <c r="G18" s="10" t="s">
        <v>95</v>
      </c>
      <c r="H18" s="10" t="s">
        <v>96</v>
      </c>
      <c r="I18" s="10" t="s">
        <v>117</v>
      </c>
    </row>
    <row r="19" spans="2:9" ht="33.75" customHeight="1" x14ac:dyDescent="0.3">
      <c r="B19" s="10" t="s">
        <v>77</v>
      </c>
      <c r="C19" s="22" t="s">
        <v>13</v>
      </c>
      <c r="D19" s="3" t="s">
        <v>15</v>
      </c>
      <c r="E19" s="3"/>
      <c r="F19" s="3" t="s">
        <v>11</v>
      </c>
      <c r="G19" s="3" t="s">
        <v>12</v>
      </c>
      <c r="H19" s="16" t="s">
        <v>97</v>
      </c>
      <c r="I19" s="3"/>
    </row>
    <row r="20" spans="2:9" ht="33.75" customHeight="1" x14ac:dyDescent="0.3">
      <c r="B20" s="10"/>
      <c r="C20" s="36" t="s">
        <v>17</v>
      </c>
      <c r="D20" s="36" t="s">
        <v>17</v>
      </c>
      <c r="E20" s="36"/>
      <c r="F20" s="36" t="s">
        <v>18</v>
      </c>
      <c r="G20" s="36" t="s">
        <v>17</v>
      </c>
      <c r="H20" s="36" t="s">
        <v>18</v>
      </c>
      <c r="I20" s="3"/>
    </row>
    <row r="21" spans="2:9" s="19" customFormat="1" ht="33.75" customHeight="1" x14ac:dyDescent="0.3">
      <c r="B21" s="16" t="s">
        <v>9</v>
      </c>
      <c r="C21" s="31">
        <f>C14</f>
        <v>500</v>
      </c>
      <c r="D21" s="32">
        <f>D14</f>
        <v>60</v>
      </c>
      <c r="E21" s="3"/>
      <c r="F21" s="20">
        <f>C21*9.81*D21/1000</f>
        <v>294.3</v>
      </c>
      <c r="G21" s="5">
        <v>0.8</v>
      </c>
      <c r="H21" s="28">
        <f>F21/G21</f>
        <v>367.875</v>
      </c>
      <c r="I21" s="3"/>
    </row>
    <row r="22" spans="2:9" ht="33.75" customHeight="1" x14ac:dyDescent="0.3">
      <c r="B22" s="3"/>
      <c r="C22" s="3"/>
      <c r="D22" s="3"/>
      <c r="E22" s="3"/>
      <c r="F22" s="3" t="s">
        <v>10</v>
      </c>
      <c r="G22" s="3"/>
      <c r="H22" s="3"/>
      <c r="I22" s="3"/>
    </row>
    <row r="23" spans="2:9" ht="21.75" customHeight="1" x14ac:dyDescent="0.3"/>
    <row r="24" spans="2:9" ht="30" customHeight="1" x14ac:dyDescent="0.3">
      <c r="B24" s="111" t="s">
        <v>48</v>
      </c>
      <c r="C24" s="111"/>
      <c r="D24" s="111"/>
      <c r="E24" s="111"/>
      <c r="F24" s="111"/>
      <c r="G24" s="111"/>
      <c r="H24" s="111"/>
    </row>
    <row r="25" spans="2:9" ht="30" customHeight="1" x14ac:dyDescent="0.3">
      <c r="B25" s="23"/>
      <c r="C25" s="38" t="s">
        <v>21</v>
      </c>
      <c r="D25" s="23"/>
      <c r="E25" s="39" t="s">
        <v>22</v>
      </c>
      <c r="F25" s="23"/>
      <c r="G25" s="23"/>
      <c r="H25" s="23"/>
      <c r="I25" s="10" t="s">
        <v>117</v>
      </c>
    </row>
    <row r="26" spans="2:9" ht="49.5" customHeight="1" x14ac:dyDescent="0.3">
      <c r="B26" s="10" t="s">
        <v>78</v>
      </c>
      <c r="C26" s="10" t="s">
        <v>35</v>
      </c>
      <c r="D26" s="10" t="s">
        <v>36</v>
      </c>
      <c r="E26" s="40" t="s">
        <v>83</v>
      </c>
      <c r="F26" s="120" t="s">
        <v>20</v>
      </c>
      <c r="G26" s="120"/>
      <c r="H26" s="16"/>
      <c r="I26" s="3"/>
    </row>
    <row r="27" spans="2:9" ht="33.75" customHeight="1" x14ac:dyDescent="0.3">
      <c r="B27" s="10" t="s">
        <v>1</v>
      </c>
      <c r="C27" s="3" t="s">
        <v>19</v>
      </c>
      <c r="D27" s="37" t="s">
        <v>39</v>
      </c>
      <c r="E27" s="37" t="s">
        <v>81</v>
      </c>
      <c r="F27" s="121" t="s">
        <v>82</v>
      </c>
      <c r="G27" s="121"/>
      <c r="H27" s="3"/>
      <c r="I27" s="3"/>
    </row>
    <row r="28" spans="2:9" ht="33.75" customHeight="1" x14ac:dyDescent="0.3">
      <c r="B28" s="10"/>
      <c r="C28" s="10" t="s">
        <v>17</v>
      </c>
      <c r="D28" s="36" t="s">
        <v>18</v>
      </c>
      <c r="E28" s="36" t="s">
        <v>18</v>
      </c>
      <c r="F28" s="121"/>
      <c r="G28" s="121"/>
      <c r="H28" s="16"/>
      <c r="I28" s="3"/>
    </row>
    <row r="29" spans="2:9" s="19" customFormat="1" ht="33.75" customHeight="1" x14ac:dyDescent="0.3">
      <c r="B29" s="16"/>
      <c r="C29" s="52">
        <v>50</v>
      </c>
      <c r="D29" s="29">
        <f>H14*1.5</f>
        <v>553.49999999999989</v>
      </c>
      <c r="E29" s="51">
        <f>D29/C29</f>
        <v>11.069999999999999</v>
      </c>
      <c r="F29" s="121"/>
      <c r="G29" s="121"/>
      <c r="H29" s="29"/>
      <c r="I29" s="3"/>
    </row>
    <row r="30" spans="2:9" ht="33.75" customHeight="1" x14ac:dyDescent="0.3">
      <c r="B30" s="3"/>
      <c r="C30" s="3"/>
      <c r="D30" s="3"/>
      <c r="E30" s="3"/>
      <c r="F30" s="3"/>
      <c r="G30" s="3"/>
      <c r="H30" s="3"/>
      <c r="I30" s="3"/>
    </row>
    <row r="31" spans="2:9" ht="38.25" customHeight="1" x14ac:dyDescent="0.3">
      <c r="B31" s="118" t="s">
        <v>47</v>
      </c>
      <c r="C31" s="118"/>
      <c r="D31" s="118"/>
      <c r="E31" s="10" t="s">
        <v>58</v>
      </c>
      <c r="F31" s="85"/>
      <c r="G31" s="85"/>
      <c r="H31" s="7" t="s">
        <v>72</v>
      </c>
      <c r="I31" s="3"/>
    </row>
    <row r="32" spans="2:9" ht="44.25" customHeight="1" x14ac:dyDescent="0.3">
      <c r="B32" s="23"/>
      <c r="C32" s="23"/>
      <c r="D32" s="23"/>
      <c r="E32" s="46" t="s">
        <v>57</v>
      </c>
      <c r="F32" s="23"/>
      <c r="G32" s="86"/>
      <c r="H32" s="46" t="s">
        <v>55</v>
      </c>
      <c r="I32" s="3"/>
    </row>
    <row r="33" spans="2:11" ht="30.75" customHeight="1" x14ac:dyDescent="0.3">
      <c r="B33" s="23"/>
      <c r="C33" s="3"/>
      <c r="D33" s="3"/>
      <c r="E33" s="32">
        <f>D14</f>
        <v>60</v>
      </c>
      <c r="F33" s="23"/>
      <c r="G33" s="86"/>
      <c r="H33" s="71">
        <v>0.7</v>
      </c>
      <c r="I33" s="3"/>
    </row>
    <row r="34" spans="2:11" ht="17.25" customHeight="1" x14ac:dyDescent="0.3">
      <c r="B34" s="23"/>
      <c r="C34" s="23"/>
      <c r="D34" s="23"/>
      <c r="E34" s="23"/>
      <c r="F34" s="23"/>
      <c r="G34" s="86"/>
      <c r="H34" s="87"/>
      <c r="I34" s="3"/>
    </row>
    <row r="35" spans="2:11" ht="51" customHeight="1" x14ac:dyDescent="0.3">
      <c r="B35" s="10" t="s">
        <v>78</v>
      </c>
      <c r="C35" s="10" t="s">
        <v>38</v>
      </c>
      <c r="D35" s="10" t="s">
        <v>40</v>
      </c>
      <c r="E35" s="10" t="s">
        <v>41</v>
      </c>
      <c r="F35" s="10" t="s">
        <v>42</v>
      </c>
      <c r="G35" s="44" t="s">
        <v>54</v>
      </c>
      <c r="H35" s="15" t="s">
        <v>71</v>
      </c>
      <c r="I35" s="3"/>
    </row>
    <row r="36" spans="2:11" ht="71.25" customHeight="1" x14ac:dyDescent="0.3">
      <c r="B36" s="10" t="s">
        <v>1</v>
      </c>
      <c r="C36" s="3"/>
      <c r="D36" s="27" t="s">
        <v>23</v>
      </c>
      <c r="E36" s="41" t="s">
        <v>43</v>
      </c>
      <c r="F36" s="47" t="s">
        <v>59</v>
      </c>
      <c r="G36" s="37" t="s">
        <v>44</v>
      </c>
      <c r="H36" s="8" t="s">
        <v>56</v>
      </c>
      <c r="I36" s="3"/>
    </row>
    <row r="37" spans="2:11" ht="33.75" customHeight="1" x14ac:dyDescent="0.3">
      <c r="B37" s="10"/>
      <c r="C37" s="10" t="s">
        <v>24</v>
      </c>
      <c r="D37" s="10" t="s">
        <v>17</v>
      </c>
      <c r="E37" s="10" t="s">
        <v>18</v>
      </c>
      <c r="F37" s="10" t="s">
        <v>17</v>
      </c>
      <c r="G37" s="10" t="s">
        <v>18</v>
      </c>
      <c r="H37" s="7" t="s">
        <v>18</v>
      </c>
      <c r="I37" s="3"/>
    </row>
    <row r="38" spans="2:11" s="19" customFormat="1" ht="33.75" customHeight="1" x14ac:dyDescent="0.3">
      <c r="B38" s="16"/>
      <c r="C38" s="29">
        <f>H21</f>
        <v>367.875</v>
      </c>
      <c r="D38" s="33">
        <v>200</v>
      </c>
      <c r="E38" s="35">
        <f>D38/E33</f>
        <v>3.3333333333333335</v>
      </c>
      <c r="F38" s="34">
        <v>500</v>
      </c>
      <c r="G38" s="48">
        <f>C38*(E38/3600)*F38</f>
        <v>170.3125</v>
      </c>
      <c r="H38" s="62">
        <f>G38/H33</f>
        <v>243.30357142857144</v>
      </c>
      <c r="I38" s="3"/>
    </row>
    <row r="39" spans="2:11" ht="33.75" customHeight="1" x14ac:dyDescent="0.3">
      <c r="K39" s="19"/>
    </row>
    <row r="40" spans="2:11" ht="33.75" customHeight="1" x14ac:dyDescent="0.3"/>
    <row r="41" spans="2:11" ht="30" customHeight="1" x14ac:dyDescent="0.3">
      <c r="B41" s="111" t="s">
        <v>84</v>
      </c>
      <c r="C41" s="111"/>
      <c r="D41" s="111"/>
      <c r="E41" s="111"/>
      <c r="F41" s="111"/>
      <c r="G41" s="111"/>
      <c r="H41" s="111"/>
    </row>
    <row r="42" spans="2:11" ht="126" customHeight="1" x14ac:dyDescent="0.3">
      <c r="B42" s="117" t="s">
        <v>85</v>
      </c>
      <c r="C42" s="117"/>
      <c r="D42" s="117"/>
      <c r="E42" s="117"/>
      <c r="F42" s="117"/>
      <c r="G42" s="117"/>
      <c r="H42" s="117"/>
      <c r="I42" s="10" t="s">
        <v>117</v>
      </c>
    </row>
    <row r="43" spans="2:11" ht="184.5" customHeight="1" x14ac:dyDescent="0.3">
      <c r="B43" s="117" t="s">
        <v>100</v>
      </c>
      <c r="C43" s="117"/>
      <c r="D43" s="117"/>
      <c r="E43" s="117"/>
      <c r="F43" s="117"/>
      <c r="G43" s="117"/>
      <c r="H43" s="117"/>
      <c r="I43" s="3"/>
    </row>
    <row r="44" spans="2:11" ht="33.75" customHeight="1" x14ac:dyDescent="0.3"/>
    <row r="45" spans="2:11" ht="33.75" customHeight="1" x14ac:dyDescent="0.3"/>
    <row r="46" spans="2:11" ht="33.75" customHeight="1" x14ac:dyDescent="0.3"/>
    <row r="47" spans="2:11" ht="33.75" customHeight="1" x14ac:dyDescent="0.3"/>
    <row r="48" spans="2:11" ht="33.75" customHeight="1" x14ac:dyDescent="0.3"/>
    <row r="49" ht="33.75" customHeight="1" x14ac:dyDescent="0.3"/>
    <row r="50" ht="33.75" customHeight="1" x14ac:dyDescent="0.3"/>
    <row r="51" ht="33.75" customHeight="1" x14ac:dyDescent="0.3"/>
  </sheetData>
  <mergeCells count="17">
    <mergeCell ref="B42:H42"/>
    <mergeCell ref="B31:D31"/>
    <mergeCell ref="B43:H43"/>
    <mergeCell ref="B8:H9"/>
    <mergeCell ref="B41:H41"/>
    <mergeCell ref="B24:H24"/>
    <mergeCell ref="F26:G26"/>
    <mergeCell ref="F27:G29"/>
    <mergeCell ref="B7:H7"/>
    <mergeCell ref="G3:H3"/>
    <mergeCell ref="B10:H10"/>
    <mergeCell ref="B17:H17"/>
    <mergeCell ref="F15:G15"/>
    <mergeCell ref="C3:D3"/>
    <mergeCell ref="C4:D4"/>
    <mergeCell ref="B5:H5"/>
    <mergeCell ref="B6:H6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verticalDpi="0" r:id="rId1"/>
  <headerFooter>
    <oddHeader>&amp;L&amp;28( B ) 승하강구동(수직,리프팅 only) 전류(A) 및 WH 계산&amp;R&amp;16TABOS.CO.KR</oddHeader>
    <oddFooter>&amp;L&amp;16* 이 사용설명서와 계산식은 저작권법에 의해 보호되어 있습니다 . Copyright@ 2021 ,TABOS Inc. All Rights Reserved.&amp;R&amp;16&amp;P / &amp;N</oddFooter>
  </headerFooter>
  <rowBreaks count="3" manualBreakCount="3">
    <brk id="9" max="8" man="1"/>
    <brk id="23" max="8" man="1"/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3</vt:i4>
      </vt:variant>
    </vt:vector>
  </HeadingPairs>
  <TitlesOfParts>
    <vt:vector size="6" baseType="lpstr">
      <vt:lpstr>(0) 배터리선정 접근방법,종합판단</vt:lpstr>
      <vt:lpstr>( A ) 수평주행&amp;제어전원_에너지(Wh)계산</vt:lpstr>
      <vt:lpstr>( B ) 승하강구동(Lifting) 전류(A)및 WH</vt:lpstr>
      <vt:lpstr>'( A ) 수평주행&amp;제어전원_에너지(Wh)계산'!Print_Area</vt:lpstr>
      <vt:lpstr>'( B ) 승하강구동(Lifting) 전류(A)및 WH'!Print_Area</vt:lpstr>
      <vt:lpstr>'(0) 배터리선정 접근방법,종합판단'!Print_Area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tsjang</dc:creator>
  <cp:lastModifiedBy>tabos office</cp:lastModifiedBy>
  <cp:lastPrinted>2026-01-21T06:25:53Z</cp:lastPrinted>
  <dcterms:created xsi:type="dcterms:W3CDTF">2019-02-15T04:02:18Z</dcterms:created>
  <dcterms:modified xsi:type="dcterms:W3CDTF">2026-02-04T06:20:04Z</dcterms:modified>
</cp:coreProperties>
</file>